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elliottamador/Documents/"/>
    </mc:Choice>
  </mc:AlternateContent>
  <xr:revisionPtr revIDLastSave="0" documentId="8_{B4FA9525-AA6A-7E4A-84A0-7821BCBB7622}" xr6:coauthVersionLast="47" xr6:coauthVersionMax="47" xr10:uidLastSave="{00000000-0000-0000-0000-000000000000}"/>
  <bookViews>
    <workbookView xWindow="0" yWindow="0" windowWidth="28800" windowHeight="18000" tabRatio="979" activeTab="2" xr2:uid="{00000000-000D-0000-FFFF-FFFF00000000}"/>
  </bookViews>
  <sheets>
    <sheet name="Moderate Model" sheetId="12" r:id="rId1"/>
    <sheet name="NEW Model" sheetId="28" state="hidden" r:id="rId2"/>
    <sheet name="Moderate Summary" sheetId="21" r:id="rId3"/>
    <sheet name="Seed Funding" sheetId="38" r:id="rId4"/>
    <sheet name="Series A" sheetId="40" r:id="rId5"/>
    <sheet name="Subscription Model" sheetId="4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1" l="1"/>
  <c r="G22" i="21"/>
  <c r="F22" i="21"/>
  <c r="E22" i="21"/>
  <c r="D22" i="21"/>
  <c r="C22" i="21"/>
  <c r="DL25" i="12"/>
  <c r="DA25" i="12"/>
  <c r="DB25" i="12"/>
  <c r="DC25" i="12"/>
  <c r="DD25" i="12"/>
  <c r="DE25" i="12"/>
  <c r="DF25" i="12"/>
  <c r="DG25" i="12"/>
  <c r="DH25" i="12"/>
  <c r="DI25" i="12"/>
  <c r="DJ25" i="12"/>
  <c r="DK25" i="12"/>
  <c r="CZ25" i="12"/>
  <c r="CU25" i="12"/>
  <c r="CJ25" i="12"/>
  <c r="CK25" i="12"/>
  <c r="CL25" i="12"/>
  <c r="CM25" i="12"/>
  <c r="CN25" i="12"/>
  <c r="CO25" i="12"/>
  <c r="CP25" i="12"/>
  <c r="CQ25" i="12"/>
  <c r="CR25" i="12"/>
  <c r="CS25" i="12"/>
  <c r="CT25" i="12"/>
  <c r="CI25" i="12"/>
  <c r="CD25" i="12"/>
  <c r="BS25" i="12"/>
  <c r="BT25" i="12"/>
  <c r="BU25" i="12"/>
  <c r="BV25" i="12"/>
  <c r="BW25" i="12"/>
  <c r="BX25" i="12"/>
  <c r="BY25" i="12"/>
  <c r="BZ25" i="12"/>
  <c r="CA25" i="12"/>
  <c r="CB25" i="12"/>
  <c r="CC25" i="12"/>
  <c r="BR25" i="12"/>
  <c r="BN25" i="12"/>
  <c r="BC25" i="12"/>
  <c r="BD25" i="12"/>
  <c r="BE25" i="12"/>
  <c r="BF25" i="12"/>
  <c r="BG25" i="12"/>
  <c r="BH25" i="12"/>
  <c r="BI25" i="12"/>
  <c r="BJ25" i="12"/>
  <c r="BK25" i="12"/>
  <c r="BL25" i="12"/>
  <c r="BM25" i="12"/>
  <c r="BB25" i="12"/>
  <c r="AN9" i="12"/>
  <c r="AM9" i="12"/>
  <c r="AX25" i="12"/>
  <c r="AN25" i="12"/>
  <c r="AO25" i="12"/>
  <c r="AP25" i="12"/>
  <c r="AQ25" i="12"/>
  <c r="AR25" i="12"/>
  <c r="AS25" i="12"/>
  <c r="AT25" i="12"/>
  <c r="AU25" i="12"/>
  <c r="AV25" i="12"/>
  <c r="AW25" i="12"/>
  <c r="AM25" i="12"/>
  <c r="AL25" i="12"/>
  <c r="C38" i="21"/>
  <c r="DB23" i="12"/>
  <c r="DA23" i="12"/>
  <c r="CZ23" i="12"/>
  <c r="CK23" i="12"/>
  <c r="CJ23" i="12"/>
  <c r="CI23" i="12"/>
  <c r="BT23" i="12"/>
  <c r="BS23" i="12"/>
  <c r="BR23" i="12"/>
  <c r="AN23" i="12"/>
  <c r="AM23" i="12"/>
  <c r="AN11" i="12" s="1"/>
  <c r="I37" i="41"/>
  <c r="I38" i="41"/>
  <c r="H37" i="41"/>
  <c r="H38" i="41"/>
  <c r="F37" i="41"/>
  <c r="F38" i="41"/>
  <c r="E37" i="41"/>
  <c r="E38" i="41"/>
  <c r="C38" i="41"/>
  <c r="C37" i="41"/>
  <c r="B38" i="41"/>
  <c r="B37" i="41"/>
  <c r="B51" i="41"/>
  <c r="C51" i="41"/>
  <c r="D51" i="41"/>
  <c r="B64" i="41"/>
  <c r="D64" i="41"/>
  <c r="B10" i="41"/>
  <c r="B11" i="41"/>
  <c r="B31" i="41"/>
  <c r="C10" i="41"/>
  <c r="C11" i="41"/>
  <c r="E10" i="41"/>
  <c r="E11" i="41"/>
  <c r="E31" i="41"/>
  <c r="F10" i="41"/>
  <c r="F31" i="41" s="1"/>
  <c r="F11" i="41"/>
  <c r="H10" i="41"/>
  <c r="H11" i="41"/>
  <c r="I11" i="41"/>
  <c r="I10" i="41"/>
  <c r="I31" i="41"/>
  <c r="I43" i="41"/>
  <c r="I44" i="41" s="1"/>
  <c r="F15" i="41"/>
  <c r="H15" i="41"/>
  <c r="E15" i="41"/>
  <c r="D52" i="21"/>
  <c r="DA14" i="12"/>
  <c r="DB14" i="12"/>
  <c r="DC14" i="12"/>
  <c r="DD14" i="12"/>
  <c r="DE14" i="12"/>
  <c r="DF14" i="12"/>
  <c r="DG14" i="12"/>
  <c r="DH14" i="12"/>
  <c r="DI14" i="12"/>
  <c r="DJ14" i="12"/>
  <c r="DK14" i="12"/>
  <c r="CZ14" i="12"/>
  <c r="CJ14" i="12"/>
  <c r="CK14" i="12"/>
  <c r="CL14" i="12"/>
  <c r="CM14" i="12"/>
  <c r="CN14" i="12"/>
  <c r="CO14" i="12"/>
  <c r="CP14" i="12"/>
  <c r="CQ14" i="12"/>
  <c r="CR14" i="12"/>
  <c r="CS14" i="12"/>
  <c r="CT14" i="12"/>
  <c r="CI14" i="12"/>
  <c r="BS14" i="12"/>
  <c r="BT14" i="12"/>
  <c r="BU14" i="12"/>
  <c r="BV14" i="12"/>
  <c r="BW14" i="12"/>
  <c r="BX14" i="12"/>
  <c r="BY14" i="12"/>
  <c r="BZ14" i="12"/>
  <c r="CA14" i="12"/>
  <c r="CB14" i="12"/>
  <c r="CC14" i="12"/>
  <c r="BR14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BB10" i="12"/>
  <c r="BC14" i="12"/>
  <c r="BD14" i="12"/>
  <c r="BE14" i="12"/>
  <c r="BF14" i="12"/>
  <c r="BG14" i="12"/>
  <c r="BH14" i="12"/>
  <c r="BI14" i="12"/>
  <c r="BJ14" i="12"/>
  <c r="BK14" i="12"/>
  <c r="BL14" i="12"/>
  <c r="BM14" i="12"/>
  <c r="BB14" i="12"/>
  <c r="AM14" i="12"/>
  <c r="AN14" i="12"/>
  <c r="AO14" i="12"/>
  <c r="AP14" i="12"/>
  <c r="AQ14" i="12"/>
  <c r="AR14" i="12"/>
  <c r="AS14" i="12"/>
  <c r="AT14" i="12"/>
  <c r="AU14" i="12"/>
  <c r="AV14" i="12"/>
  <c r="AW14" i="12"/>
  <c r="AL14" i="12"/>
  <c r="AM149" i="12"/>
  <c r="AN149" i="12"/>
  <c r="AO149" i="12"/>
  <c r="AP149" i="12"/>
  <c r="AQ149" i="12"/>
  <c r="AX149" i="12" s="1"/>
  <c r="AR149" i="12"/>
  <c r="AS149" i="12"/>
  <c r="AT149" i="12"/>
  <c r="AU149" i="12"/>
  <c r="AV149" i="12"/>
  <c r="AW149" i="12"/>
  <c r="BP147" i="12"/>
  <c r="BY147" i="12" s="1"/>
  <c r="BB148" i="12"/>
  <c r="BC148" i="12"/>
  <c r="BD148" i="12"/>
  <c r="BE148" i="12"/>
  <c r="BF148" i="12"/>
  <c r="BG148" i="12"/>
  <c r="BH148" i="12"/>
  <c r="BI148" i="12"/>
  <c r="BJ148" i="12"/>
  <c r="BK148" i="12"/>
  <c r="BL148" i="12"/>
  <c r="BM148" i="12"/>
  <c r="BR148" i="12"/>
  <c r="BS148" i="12"/>
  <c r="BT148" i="12"/>
  <c r="BU148" i="12"/>
  <c r="BV148" i="12"/>
  <c r="BW148" i="12"/>
  <c r="BX148" i="12"/>
  <c r="BY148" i="12"/>
  <c r="BZ148" i="12"/>
  <c r="CA148" i="12"/>
  <c r="CB148" i="12"/>
  <c r="CC148" i="12"/>
  <c r="AT148" i="12"/>
  <c r="AU148" i="12"/>
  <c r="AV148" i="12"/>
  <c r="AW148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P149" i="12"/>
  <c r="BB152" i="12"/>
  <c r="BC152" i="12"/>
  <c r="BD152" i="12"/>
  <c r="BN152" i="12" s="1"/>
  <c r="BE152" i="12"/>
  <c r="BF152" i="12"/>
  <c r="BG152" i="12"/>
  <c r="BH152" i="12"/>
  <c r="BI152" i="12"/>
  <c r="BJ152" i="12"/>
  <c r="BK152" i="12"/>
  <c r="BL152" i="12"/>
  <c r="BM152" i="12"/>
  <c r="BP152" i="12"/>
  <c r="BV152" i="12"/>
  <c r="BW152" i="12"/>
  <c r="BX152" i="12"/>
  <c r="BY152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BM153" i="12"/>
  <c r="BP153" i="12"/>
  <c r="BR153" i="12" s="1"/>
  <c r="BS153" i="12"/>
  <c r="BT153" i="12"/>
  <c r="BW153" i="12"/>
  <c r="BX153" i="12"/>
  <c r="BY153" i="12"/>
  <c r="BZ153" i="12"/>
  <c r="CA153" i="12"/>
  <c r="BB154" i="12"/>
  <c r="BC154" i="12"/>
  <c r="BD154" i="12"/>
  <c r="BE154" i="12"/>
  <c r="BF154" i="12"/>
  <c r="BG154" i="12"/>
  <c r="BH154" i="12"/>
  <c r="BI154" i="12"/>
  <c r="BJ154" i="12"/>
  <c r="BK154" i="12"/>
  <c r="BL154" i="12"/>
  <c r="BM154" i="12"/>
  <c r="AT147" i="12"/>
  <c r="AU147" i="12"/>
  <c r="AV147" i="12"/>
  <c r="AW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BM147" i="12"/>
  <c r="BR147" i="12"/>
  <c r="BW147" i="12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AL148" i="12"/>
  <c r="AM148" i="12"/>
  <c r="AN148" i="12"/>
  <c r="AO148" i="12"/>
  <c r="AP148" i="12"/>
  <c r="AQ148" i="12"/>
  <c r="AR148" i="12"/>
  <c r="AS148" i="12"/>
  <c r="AL219" i="12"/>
  <c r="AM219" i="12"/>
  <c r="AN219" i="12"/>
  <c r="AO219" i="12"/>
  <c r="AP219" i="12"/>
  <c r="AQ219" i="12"/>
  <c r="AR219" i="12"/>
  <c r="AS219" i="12"/>
  <c r="AC219" i="12"/>
  <c r="AH109" i="12"/>
  <c r="AL109" i="12"/>
  <c r="AM109" i="12" s="1"/>
  <c r="AN109" i="12" s="1"/>
  <c r="AO109" i="12" s="1"/>
  <c r="AP109" i="12" s="1"/>
  <c r="AR109" i="12"/>
  <c r="AS109" i="12" s="1"/>
  <c r="AM108" i="12"/>
  <c r="AN108" i="12"/>
  <c r="AO108" i="12" s="1"/>
  <c r="AP108" i="12"/>
  <c r="AQ108" i="12" s="1"/>
  <c r="AR108" i="12"/>
  <c r="AS108" i="12" s="1"/>
  <c r="AT108" i="12" s="1"/>
  <c r="AU108" i="12" s="1"/>
  <c r="AV108" i="12" s="1"/>
  <c r="AW108" i="12" s="1"/>
  <c r="AR100" i="12"/>
  <c r="AS100" i="12" s="1"/>
  <c r="AM97" i="12"/>
  <c r="AN97" i="12" s="1"/>
  <c r="AO97" i="12" s="1"/>
  <c r="AP97" i="12" s="1"/>
  <c r="AQ97" i="12" s="1"/>
  <c r="AR97" i="12" s="1"/>
  <c r="AS97" i="12" s="1"/>
  <c r="D7" i="38"/>
  <c r="D6" i="38"/>
  <c r="D5" i="38"/>
  <c r="D4" i="38"/>
  <c r="AL149" i="12"/>
  <c r="AH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S154" i="12"/>
  <c r="G18" i="38" s="1"/>
  <c r="AT154" i="12"/>
  <c r="AU154" i="12"/>
  <c r="AV154" i="12"/>
  <c r="AW154" i="12"/>
  <c r="AD219" i="12"/>
  <c r="AE219" i="12"/>
  <c r="AF219" i="12"/>
  <c r="AG219" i="12"/>
  <c r="AT219" i="12"/>
  <c r="AU219" i="12"/>
  <c r="AV219" i="12"/>
  <c r="AW219" i="12"/>
  <c r="AM104" i="12"/>
  <c r="AN104" i="12" s="1"/>
  <c r="AO104" i="12" s="1"/>
  <c r="AP104" i="12" s="1"/>
  <c r="AQ104" i="12" s="1"/>
  <c r="AR104" i="12" s="1"/>
  <c r="AS104" i="12" s="1"/>
  <c r="AU96" i="12"/>
  <c r="AV96" i="12" s="1"/>
  <c r="AW96" i="12" s="1"/>
  <c r="AX96" i="12" s="1"/>
  <c r="BB96" i="12" s="1"/>
  <c r="BC96" i="12" s="1"/>
  <c r="BD96" i="12" s="1"/>
  <c r="BE96" i="12" s="1"/>
  <c r="BF96" i="12" s="1"/>
  <c r="BG96" i="12" s="1"/>
  <c r="BH96" i="12" s="1"/>
  <c r="BI96" i="12" s="1"/>
  <c r="BJ96" i="12" s="1"/>
  <c r="BK96" i="12" s="1"/>
  <c r="BL96" i="12" s="1"/>
  <c r="BM96" i="12" s="1"/>
  <c r="BR96" i="12" s="1"/>
  <c r="BS96" i="12" s="1"/>
  <c r="BT96" i="12" s="1"/>
  <c r="BT157" i="12" s="1"/>
  <c r="AU98" i="12"/>
  <c r="AU104" i="12"/>
  <c r="AU97" i="12"/>
  <c r="AU100" i="12"/>
  <c r="AU109" i="12"/>
  <c r="AU112" i="12"/>
  <c r="AV98" i="12"/>
  <c r="AW98" i="12" s="1"/>
  <c r="AV104" i="12"/>
  <c r="AW104" i="12" s="1"/>
  <c r="AV100" i="12"/>
  <c r="AW100" i="12" s="1"/>
  <c r="AV109" i="12"/>
  <c r="AW109" i="12" s="1"/>
  <c r="AV112" i="12"/>
  <c r="AW112" i="12" s="1"/>
  <c r="AE134" i="12"/>
  <c r="AE214" i="12" s="1"/>
  <c r="AF134" i="12"/>
  <c r="AG134" i="12"/>
  <c r="AG197" i="12" s="1"/>
  <c r="AG214" i="12"/>
  <c r="AB211" i="12"/>
  <c r="AC211" i="12"/>
  <c r="AD211" i="12"/>
  <c r="AE211" i="12"/>
  <c r="AF211" i="12"/>
  <c r="AG211" i="12"/>
  <c r="AH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M112" i="12"/>
  <c r="AN112" i="12"/>
  <c r="AO112" i="12" s="1"/>
  <c r="AP112" i="12" s="1"/>
  <c r="AQ112" i="12" s="1"/>
  <c r="AR112" i="12" s="1"/>
  <c r="AS112" i="12"/>
  <c r="CG148" i="12"/>
  <c r="CS148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BC10" i="12"/>
  <c r="BD10" i="12"/>
  <c r="BE10" i="12"/>
  <c r="BF10" i="12"/>
  <c r="BG10" i="12"/>
  <c r="BH10" i="12"/>
  <c r="BI10" i="12"/>
  <c r="BJ10" i="12"/>
  <c r="BK10" i="12"/>
  <c r="BL10" i="12"/>
  <c r="BM10" i="12"/>
  <c r="BR10" i="12"/>
  <c r="BS10" i="12"/>
  <c r="BT10" i="12"/>
  <c r="BU10" i="12"/>
  <c r="BV10" i="12"/>
  <c r="BW10" i="12"/>
  <c r="BX10" i="12"/>
  <c r="BY10" i="12"/>
  <c r="BZ10" i="12"/>
  <c r="CA10" i="12"/>
  <c r="CB10" i="12"/>
  <c r="CC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CZ16" i="12"/>
  <c r="DA16" i="12"/>
  <c r="DB16" i="12"/>
  <c r="DC16" i="12"/>
  <c r="DD16" i="12"/>
  <c r="DE16" i="12"/>
  <c r="DF16" i="12"/>
  <c r="DG16" i="12"/>
  <c r="DH16" i="12"/>
  <c r="DI16" i="12"/>
  <c r="DJ16" i="12"/>
  <c r="DK16" i="12"/>
  <c r="CI16" i="12"/>
  <c r="CJ16" i="12"/>
  <c r="CK16" i="12"/>
  <c r="CL16" i="12"/>
  <c r="CM16" i="12"/>
  <c r="CN16" i="12"/>
  <c r="CO16" i="12"/>
  <c r="CP16" i="12"/>
  <c r="CQ16" i="12"/>
  <c r="CR16" i="12"/>
  <c r="CS16" i="12"/>
  <c r="CT16" i="12"/>
  <c r="BR16" i="12"/>
  <c r="BS16" i="12"/>
  <c r="BT16" i="12"/>
  <c r="BU16" i="12"/>
  <c r="BV16" i="12"/>
  <c r="BW16" i="12"/>
  <c r="BX16" i="12"/>
  <c r="BY16" i="12"/>
  <c r="BZ16" i="12"/>
  <c r="CA16" i="12"/>
  <c r="CB16" i="12"/>
  <c r="CC16" i="12"/>
  <c r="BB16" i="12"/>
  <c r="BC16" i="12"/>
  <c r="BD16" i="12"/>
  <c r="BE16" i="12"/>
  <c r="BF16" i="12"/>
  <c r="BG16" i="12"/>
  <c r="BH16" i="12"/>
  <c r="BI16" i="12"/>
  <c r="BJ16" i="12"/>
  <c r="BK16" i="12"/>
  <c r="BL16" i="12"/>
  <c r="BM16" i="12"/>
  <c r="BQ74" i="12"/>
  <c r="BQ75" i="12"/>
  <c r="BQ76" i="12"/>
  <c r="BQ77" i="12"/>
  <c r="BQ78" i="12"/>
  <c r="BQ79" i="12"/>
  <c r="BQ80" i="12"/>
  <c r="BQ81" i="12"/>
  <c r="BQ82" i="12"/>
  <c r="BQ83" i="12"/>
  <c r="BC108" i="12"/>
  <c r="BD108" i="12"/>
  <c r="BE108" i="12" s="1"/>
  <c r="BF108" i="12" s="1"/>
  <c r="BG108" i="12" s="1"/>
  <c r="BH108" i="12" s="1"/>
  <c r="BI108" i="12" s="1"/>
  <c r="BJ108" i="12" s="1"/>
  <c r="BK108" i="12" s="1"/>
  <c r="BL108" i="12" s="1"/>
  <c r="BM108" i="12" s="1"/>
  <c r="BR108" i="12" s="1"/>
  <c r="BS108" i="12" s="1"/>
  <c r="BT108" i="12" s="1"/>
  <c r="BU108" i="12" s="1"/>
  <c r="BV108" i="12" s="1"/>
  <c r="BW108" i="12" s="1"/>
  <c r="BX108" i="12" s="1"/>
  <c r="BY108" i="12" s="1"/>
  <c r="BZ108" i="12" s="1"/>
  <c r="CA108" i="12" s="1"/>
  <c r="CB108" i="12" s="1"/>
  <c r="CC108" i="12" s="1"/>
  <c r="CD108" i="12" s="1"/>
  <c r="CI108" i="12" s="1"/>
  <c r="CJ108" i="12" s="1"/>
  <c r="CK108" i="12" s="1"/>
  <c r="CL108" i="12" s="1"/>
  <c r="CM108" i="12" s="1"/>
  <c r="CN108" i="12" s="1"/>
  <c r="CO108" i="12" s="1"/>
  <c r="CP108" i="12" s="1"/>
  <c r="CQ108" i="12" s="1"/>
  <c r="CR108" i="12" s="1"/>
  <c r="CS108" i="12" s="1"/>
  <c r="CT108" i="12" s="1"/>
  <c r="CU108" i="12" s="1"/>
  <c r="CZ108" i="12" s="1"/>
  <c r="DA108" i="12" s="1"/>
  <c r="DB108" i="12" s="1"/>
  <c r="DC108" i="12" s="1"/>
  <c r="DD108" i="12" s="1"/>
  <c r="DE108" i="12" s="1"/>
  <c r="DF108" i="12" s="1"/>
  <c r="DG108" i="12" s="1"/>
  <c r="DH108" i="12" s="1"/>
  <c r="DI108" i="12" s="1"/>
  <c r="DJ108" i="12" s="1"/>
  <c r="DK108" i="12" s="1"/>
  <c r="BC110" i="12"/>
  <c r="BD110" i="12" s="1"/>
  <c r="BE110" i="12" s="1"/>
  <c r="BF110" i="12" s="1"/>
  <c r="BG110" i="12" s="1"/>
  <c r="BH110" i="12" s="1"/>
  <c r="BI110" i="12" s="1"/>
  <c r="BJ110" i="12" s="1"/>
  <c r="BK110" i="12"/>
  <c r="BL110" i="12" s="1"/>
  <c r="BM110" i="12" s="1"/>
  <c r="BR110" i="12" s="1"/>
  <c r="BS110" i="12" s="1"/>
  <c r="BT110" i="12" s="1"/>
  <c r="BU110" i="12" s="1"/>
  <c r="BV110" i="12" s="1"/>
  <c r="BC113" i="12"/>
  <c r="BD113" i="12" s="1"/>
  <c r="BE113" i="12" s="1"/>
  <c r="BF113" i="12" s="1"/>
  <c r="BG113" i="12" s="1"/>
  <c r="BH113" i="12" s="1"/>
  <c r="BI113" i="12" s="1"/>
  <c r="BJ113" i="12" s="1"/>
  <c r="BK113" i="12" s="1"/>
  <c r="BL113" i="12" s="1"/>
  <c r="BM113" i="12" s="1"/>
  <c r="BS113" i="12"/>
  <c r="BT113" i="12" s="1"/>
  <c r="BU113" i="12" s="1"/>
  <c r="BV113" i="12" s="1"/>
  <c r="BW113" i="12" s="1"/>
  <c r="BX113" i="12" s="1"/>
  <c r="BY113" i="12" s="1"/>
  <c r="BZ113" i="12" s="1"/>
  <c r="CA113" i="12" s="1"/>
  <c r="CB113" i="12" s="1"/>
  <c r="CC113" i="12" s="1"/>
  <c r="CD113" i="12" s="1"/>
  <c r="CI113" i="12" s="1"/>
  <c r="CJ113" i="12" s="1"/>
  <c r="CK113" i="12" s="1"/>
  <c r="CL113" i="12" s="1"/>
  <c r="CM113" i="12" s="1"/>
  <c r="CN113" i="12" s="1"/>
  <c r="CO113" i="12" s="1"/>
  <c r="CP113" i="12" s="1"/>
  <c r="CQ113" i="12" s="1"/>
  <c r="CR113" i="12" s="1"/>
  <c r="CS113" i="12" s="1"/>
  <c r="CT113" i="12" s="1"/>
  <c r="CU113" i="12" s="1"/>
  <c r="CZ113" i="12" s="1"/>
  <c r="DA113" i="12" s="1"/>
  <c r="DB113" i="12" s="1"/>
  <c r="DC113" i="12" s="1"/>
  <c r="DD113" i="12" s="1"/>
  <c r="DE113" i="12" s="1"/>
  <c r="DF113" i="12" s="1"/>
  <c r="DG113" i="12" s="1"/>
  <c r="DH113" i="12" s="1"/>
  <c r="DI113" i="12" s="1"/>
  <c r="DJ113" i="12" s="1"/>
  <c r="DK113" i="12" s="1"/>
  <c r="BH106" i="12"/>
  <c r="BI106" i="12"/>
  <c r="BJ106" i="12" s="1"/>
  <c r="BK106" i="12" s="1"/>
  <c r="BL106" i="12" s="1"/>
  <c r="BM106" i="12"/>
  <c r="BR106" i="12" s="1"/>
  <c r="BS106" i="12" s="1"/>
  <c r="BT106" i="12" s="1"/>
  <c r="BU106" i="12" s="1"/>
  <c r="BV106" i="12" s="1"/>
  <c r="BW106" i="12" s="1"/>
  <c r="BX106" i="12" s="1"/>
  <c r="BY106" i="12" s="1"/>
  <c r="BZ106" i="12" s="1"/>
  <c r="CA106" i="12" s="1"/>
  <c r="CB106" i="12" s="1"/>
  <c r="CC106" i="12" s="1"/>
  <c r="CD106" i="12" s="1"/>
  <c r="CI106" i="12" s="1"/>
  <c r="CJ106" i="12" s="1"/>
  <c r="CK106" i="12" s="1"/>
  <c r="CL106" i="12" s="1"/>
  <c r="CM106" i="12" s="1"/>
  <c r="CN106" i="12" s="1"/>
  <c r="CO106" i="12" s="1"/>
  <c r="CP106" i="12" s="1"/>
  <c r="CQ106" i="12" s="1"/>
  <c r="CR106" i="12" s="1"/>
  <c r="CS106" i="12" s="1"/>
  <c r="CT106" i="12" s="1"/>
  <c r="CU106" i="12" s="1"/>
  <c r="CZ106" i="12" s="1"/>
  <c r="DA106" i="12" s="1"/>
  <c r="DB106" i="12" s="1"/>
  <c r="DC106" i="12" s="1"/>
  <c r="DD106" i="12" s="1"/>
  <c r="DE106" i="12" s="1"/>
  <c r="DF106" i="12" s="1"/>
  <c r="DG106" i="12" s="1"/>
  <c r="DH106" i="12" s="1"/>
  <c r="DI106" i="12" s="1"/>
  <c r="DJ106" i="12" s="1"/>
  <c r="DK106" i="12" s="1"/>
  <c r="BC99" i="12"/>
  <c r="BD99" i="12" s="1"/>
  <c r="BE99" i="12" s="1"/>
  <c r="BF99" i="12" s="1"/>
  <c r="BG99" i="12" s="1"/>
  <c r="BH99" i="12" s="1"/>
  <c r="BI99" i="12" s="1"/>
  <c r="BJ99" i="12" s="1"/>
  <c r="BK99" i="12" s="1"/>
  <c r="BL99" i="12" s="1"/>
  <c r="BM99" i="12" s="1"/>
  <c r="BR99" i="12" s="1"/>
  <c r="BS99" i="12" s="1"/>
  <c r="BT99" i="12" s="1"/>
  <c r="BU99" i="12" s="1"/>
  <c r="BV99" i="12" s="1"/>
  <c r="BW99" i="12" s="1"/>
  <c r="BX99" i="12" s="1"/>
  <c r="BY99" i="12" s="1"/>
  <c r="BZ99" i="12" s="1"/>
  <c r="CA99" i="12" s="1"/>
  <c r="CB99" i="12" s="1"/>
  <c r="CC99" i="12" s="1"/>
  <c r="CD99" i="12" s="1"/>
  <c r="CJ99" i="12"/>
  <c r="CK99" i="12" s="1"/>
  <c r="CL99" i="12" s="1"/>
  <c r="CM99" i="12" s="1"/>
  <c r="CN99" i="12" s="1"/>
  <c r="CO99" i="12" s="1"/>
  <c r="CP99" i="12" s="1"/>
  <c r="CQ99" i="12" s="1"/>
  <c r="CR99" i="12" s="1"/>
  <c r="CS99" i="12" s="1"/>
  <c r="CT99" i="12" s="1"/>
  <c r="CU99" i="12" s="1"/>
  <c r="CZ99" i="12" s="1"/>
  <c r="DA99" i="12" s="1"/>
  <c r="DB99" i="12" s="1"/>
  <c r="DC99" i="12" s="1"/>
  <c r="DD99" i="12" s="1"/>
  <c r="DE99" i="12" s="1"/>
  <c r="DF99" i="12" s="1"/>
  <c r="DG99" i="12" s="1"/>
  <c r="DH99" i="12" s="1"/>
  <c r="DI99" i="12" s="1"/>
  <c r="DJ99" i="12" s="1"/>
  <c r="DK99" i="12" s="1"/>
  <c r="BS107" i="12"/>
  <c r="BT107" i="12" s="1"/>
  <c r="BU107" i="12" s="1"/>
  <c r="BV107" i="12" s="1"/>
  <c r="BW107" i="12" s="1"/>
  <c r="BX107" i="12" s="1"/>
  <c r="BY107" i="12" s="1"/>
  <c r="BZ107" i="12" s="1"/>
  <c r="CA107" i="12" s="1"/>
  <c r="CB107" i="12" s="1"/>
  <c r="CC107" i="12" s="1"/>
  <c r="CD107" i="12" s="1"/>
  <c r="CI107" i="12" s="1"/>
  <c r="CJ107" i="12" s="1"/>
  <c r="CK107" i="12" s="1"/>
  <c r="CL107" i="12" s="1"/>
  <c r="CM107" i="12" s="1"/>
  <c r="CN107" i="12" s="1"/>
  <c r="CO107" i="12" s="1"/>
  <c r="CP107" i="12" s="1"/>
  <c r="CQ107" i="12" s="1"/>
  <c r="CR107" i="12" s="1"/>
  <c r="CS107" i="12" s="1"/>
  <c r="CT107" i="12" s="1"/>
  <c r="CU107" i="12" s="1"/>
  <c r="CZ107" i="12" s="1"/>
  <c r="DA107" i="12" s="1"/>
  <c r="DB107" i="12" s="1"/>
  <c r="DC107" i="12" s="1"/>
  <c r="DD107" i="12" s="1"/>
  <c r="DE107" i="12" s="1"/>
  <c r="DF107" i="12" s="1"/>
  <c r="DG107" i="12" s="1"/>
  <c r="DH107" i="12" s="1"/>
  <c r="DI107" i="12" s="1"/>
  <c r="DJ107" i="12" s="1"/>
  <c r="DK107" i="12" s="1"/>
  <c r="CZ211" i="12"/>
  <c r="BP154" i="12"/>
  <c r="CG154" i="12" s="1"/>
  <c r="CG153" i="12"/>
  <c r="CL153" i="12" s="1"/>
  <c r="CG147" i="12"/>
  <c r="CG152" i="12"/>
  <c r="DA111" i="12"/>
  <c r="DA121" i="12"/>
  <c r="DA122" i="12"/>
  <c r="DA123" i="12"/>
  <c r="DB123" i="12" s="1"/>
  <c r="DA211" i="12"/>
  <c r="DB111" i="12"/>
  <c r="DC111" i="12" s="1"/>
  <c r="DD111" i="12" s="1"/>
  <c r="DE111" i="12" s="1"/>
  <c r="DF111" i="12" s="1"/>
  <c r="DG111" i="12" s="1"/>
  <c r="DH111" i="12" s="1"/>
  <c r="DI111" i="12" s="1"/>
  <c r="DJ111" i="12" s="1"/>
  <c r="DK111" i="12" s="1"/>
  <c r="DB121" i="12"/>
  <c r="DC121" i="12" s="1"/>
  <c r="DD121" i="12" s="1"/>
  <c r="DB122" i="12"/>
  <c r="DB211" i="12"/>
  <c r="DC122" i="12"/>
  <c r="DD122" i="12" s="1"/>
  <c r="DE122" i="12" s="1"/>
  <c r="DF122" i="12" s="1"/>
  <c r="DG122" i="12" s="1"/>
  <c r="DH122" i="12" s="1"/>
  <c r="DI122" i="12" s="1"/>
  <c r="DJ122" i="12" s="1"/>
  <c r="DK122" i="12" s="1"/>
  <c r="DL122" i="12" s="1"/>
  <c r="DC123" i="12"/>
  <c r="DD123" i="12" s="1"/>
  <c r="DE123" i="12" s="1"/>
  <c r="DF123" i="12" s="1"/>
  <c r="DG123" i="12" s="1"/>
  <c r="DH123" i="12" s="1"/>
  <c r="DI123" i="12" s="1"/>
  <c r="DJ123" i="12" s="1"/>
  <c r="DK123" i="12" s="1"/>
  <c r="DC211" i="12"/>
  <c r="DD211" i="12"/>
  <c r="DE211" i="12"/>
  <c r="DF121" i="12"/>
  <c r="DF120" i="12"/>
  <c r="DF211" i="12"/>
  <c r="DG121" i="12"/>
  <c r="DH121" i="12" s="1"/>
  <c r="DI121" i="12" s="1"/>
  <c r="DJ121" i="12" s="1"/>
  <c r="DK121" i="12" s="1"/>
  <c r="DG120" i="12"/>
  <c r="DH120" i="12" s="1"/>
  <c r="DI120" i="12" s="1"/>
  <c r="DJ120" i="12" s="1"/>
  <c r="DK120" i="12" s="1"/>
  <c r="DG211" i="12"/>
  <c r="DH211" i="12"/>
  <c r="DI211" i="12"/>
  <c r="DJ211" i="12"/>
  <c r="DK211" i="12"/>
  <c r="BC118" i="12"/>
  <c r="BD118" i="12"/>
  <c r="BE118" i="12" s="1"/>
  <c r="BF118" i="12" s="1"/>
  <c r="BG118" i="12" s="1"/>
  <c r="BH118" i="12" s="1"/>
  <c r="BI118" i="12" s="1"/>
  <c r="BJ118" i="12"/>
  <c r="BK118" i="12" s="1"/>
  <c r="BL118" i="12" s="1"/>
  <c r="BM118" i="12" s="1"/>
  <c r="BR118" i="12" s="1"/>
  <c r="CI211" i="12"/>
  <c r="CI153" i="12"/>
  <c r="CI152" i="12"/>
  <c r="CJ111" i="12"/>
  <c r="CK111" i="12" s="1"/>
  <c r="CJ211" i="12"/>
  <c r="CK211" i="12"/>
  <c r="CK152" i="12"/>
  <c r="CL111" i="12"/>
  <c r="CM111" i="12" s="1"/>
  <c r="CN111" i="12" s="1"/>
  <c r="CL211" i="12"/>
  <c r="CU211" i="12" s="1"/>
  <c r="CM211" i="12"/>
  <c r="CM153" i="12"/>
  <c r="CM152" i="12"/>
  <c r="CN211" i="12"/>
  <c r="CO111" i="12"/>
  <c r="CP111" i="12" s="1"/>
  <c r="CQ111" i="12" s="1"/>
  <c r="CR111" i="12" s="1"/>
  <c r="CS111" i="12" s="1"/>
  <c r="CT111" i="12" s="1"/>
  <c r="CO211" i="12"/>
  <c r="CO153" i="12"/>
  <c r="CP211" i="12"/>
  <c r="CP153" i="12"/>
  <c r="CP152" i="12"/>
  <c r="CQ211" i="12"/>
  <c r="CR211" i="12"/>
  <c r="CR153" i="12"/>
  <c r="CR152" i="12"/>
  <c r="CS211" i="12"/>
  <c r="CS152" i="12"/>
  <c r="CT211" i="12"/>
  <c r="CT153" i="12"/>
  <c r="BC111" i="12"/>
  <c r="BD111" i="12" s="1"/>
  <c r="BE111" i="12" s="1"/>
  <c r="BF111" i="12" s="1"/>
  <c r="BG111" i="12" s="1"/>
  <c r="BH111" i="12" s="1"/>
  <c r="BI111" i="12" s="1"/>
  <c r="BJ111" i="12" s="1"/>
  <c r="BK111" i="12" s="1"/>
  <c r="BL111" i="12" s="1"/>
  <c r="BM111" i="12" s="1"/>
  <c r="BR111" i="12" s="1"/>
  <c r="BS111" i="12" s="1"/>
  <c r="BT111" i="12" s="1"/>
  <c r="BU111" i="12" s="1"/>
  <c r="BV111" i="12" s="1"/>
  <c r="BW111" i="12" s="1"/>
  <c r="BX111" i="12" s="1"/>
  <c r="BY111" i="12" s="1"/>
  <c r="BZ111" i="12" s="1"/>
  <c r="CA111" i="12" s="1"/>
  <c r="CB111" i="12" s="1"/>
  <c r="CC111" i="12" s="1"/>
  <c r="BR211" i="12"/>
  <c r="Y134" i="12"/>
  <c r="Y208" i="12"/>
  <c r="U74" i="12"/>
  <c r="U75" i="12"/>
  <c r="U76" i="12"/>
  <c r="U77" i="12"/>
  <c r="U78" i="12"/>
  <c r="U80" i="12"/>
  <c r="Z134" i="12"/>
  <c r="Z208" i="12" s="1"/>
  <c r="AA134" i="12"/>
  <c r="AA210" i="12"/>
  <c r="AB134" i="12"/>
  <c r="AC134" i="12"/>
  <c r="AC208" i="12" s="1"/>
  <c r="AC222" i="12"/>
  <c r="AD134" i="12"/>
  <c r="AD222" i="12" s="1"/>
  <c r="AD197" i="12"/>
  <c r="AD212" i="12"/>
  <c r="AE209" i="12"/>
  <c r="AE210" i="12"/>
  <c r="AE212" i="12"/>
  <c r="AE215" i="12"/>
  <c r="AE222" i="12"/>
  <c r="AF212" i="12"/>
  <c r="AF215" i="12"/>
  <c r="AF222" i="12"/>
  <c r="AK74" i="12"/>
  <c r="AK75" i="12"/>
  <c r="AK76" i="12"/>
  <c r="AK77" i="12"/>
  <c r="AK78" i="12"/>
  <c r="AK79" i="12"/>
  <c r="AK80" i="12"/>
  <c r="AK81" i="12"/>
  <c r="AK82" i="12"/>
  <c r="AK83" i="12"/>
  <c r="AM105" i="12"/>
  <c r="AM110" i="12"/>
  <c r="AN110" i="12" s="1"/>
  <c r="AO110" i="12" s="1"/>
  <c r="AM111" i="12"/>
  <c r="AN105" i="12"/>
  <c r="AO105" i="12" s="1"/>
  <c r="AP105" i="12" s="1"/>
  <c r="AQ105" i="12" s="1"/>
  <c r="AR105" i="12" s="1"/>
  <c r="AS105" i="12" s="1"/>
  <c r="AN111" i="12"/>
  <c r="AO111" i="12" s="1"/>
  <c r="AP111" i="12" s="1"/>
  <c r="AQ111" i="12" s="1"/>
  <c r="AR111" i="12" s="1"/>
  <c r="AS111" i="12" s="1"/>
  <c r="AT111" i="12" s="1"/>
  <c r="AU111" i="12" s="1"/>
  <c r="AV111" i="12" s="1"/>
  <c r="AW111" i="12" s="1"/>
  <c r="AP110" i="12"/>
  <c r="AQ110" i="12" s="1"/>
  <c r="AR110" i="12" s="1"/>
  <c r="AS110" i="12" s="1"/>
  <c r="AT110" i="12" s="1"/>
  <c r="AU110" i="12" s="1"/>
  <c r="AV110" i="12" s="1"/>
  <c r="AW110" i="12" s="1"/>
  <c r="BB211" i="12"/>
  <c r="BA74" i="12"/>
  <c r="BA75" i="12"/>
  <c r="BA76" i="12"/>
  <c r="BA77" i="12"/>
  <c r="BA78" i="12"/>
  <c r="BA79" i="12"/>
  <c r="BA80" i="12"/>
  <c r="BA81" i="12"/>
  <c r="BA82" i="12"/>
  <c r="BA83" i="12"/>
  <c r="BC109" i="12"/>
  <c r="BD109" i="12" s="1"/>
  <c r="BE109" i="12" s="1"/>
  <c r="BF109" i="12" s="1"/>
  <c r="BG109" i="12" s="1"/>
  <c r="BH109" i="12" s="1"/>
  <c r="BI109" i="12" s="1"/>
  <c r="BJ109" i="12" s="1"/>
  <c r="BK109" i="12" s="1"/>
  <c r="BL109" i="12" s="1"/>
  <c r="BM109" i="12" s="1"/>
  <c r="BC112" i="12"/>
  <c r="BD112" i="12" s="1"/>
  <c r="BE112" i="12" s="1"/>
  <c r="BC121" i="12"/>
  <c r="BD121" i="12" s="1"/>
  <c r="BC211" i="12"/>
  <c r="BD211" i="12"/>
  <c r="BE211" i="12"/>
  <c r="BF112" i="12"/>
  <c r="BG112" i="12" s="1"/>
  <c r="BH112" i="12" s="1"/>
  <c r="BI112" i="12" s="1"/>
  <c r="BJ112" i="12" s="1"/>
  <c r="BK112" i="12" s="1"/>
  <c r="BL112" i="12" s="1"/>
  <c r="BM112" i="12" s="1"/>
  <c r="BF211" i="12"/>
  <c r="BG211" i="12"/>
  <c r="BH211" i="12"/>
  <c r="BI211" i="12"/>
  <c r="BJ211" i="12"/>
  <c r="BK211" i="12"/>
  <c r="BL211" i="12"/>
  <c r="BM211" i="12"/>
  <c r="BS112" i="12"/>
  <c r="BS211" i="12"/>
  <c r="BT112" i="12"/>
  <c r="BU112" i="12" s="1"/>
  <c r="BV112" i="12" s="1"/>
  <c r="BW112" i="12" s="1"/>
  <c r="BX112" i="12" s="1"/>
  <c r="BY112" i="12" s="1"/>
  <c r="BZ112" i="12" s="1"/>
  <c r="CA112" i="12" s="1"/>
  <c r="CB112" i="12" s="1"/>
  <c r="CC112" i="12" s="1"/>
  <c r="CD112" i="12" s="1"/>
  <c r="BT211" i="12"/>
  <c r="BU211" i="12"/>
  <c r="BV168" i="12"/>
  <c r="BV211" i="12"/>
  <c r="CD211" i="12" s="1"/>
  <c r="BW211" i="12"/>
  <c r="BX211" i="12"/>
  <c r="BY211" i="12"/>
  <c r="BZ211" i="12"/>
  <c r="CA167" i="12"/>
  <c r="CA211" i="12"/>
  <c r="CB211" i="12"/>
  <c r="CC211" i="12"/>
  <c r="BN211" i="12"/>
  <c r="BR154" i="12"/>
  <c r="BS154" i="12"/>
  <c r="BT154" i="12"/>
  <c r="BU154" i="12"/>
  <c r="BV154" i="12"/>
  <c r="BW154" i="12"/>
  <c r="C34" i="21"/>
  <c r="D34" i="21" s="1"/>
  <c r="D50" i="21"/>
  <c r="D51" i="21"/>
  <c r="D49" i="21"/>
  <c r="C33" i="21"/>
  <c r="AM106" i="12"/>
  <c r="AN106" i="12" s="1"/>
  <c r="AO106" i="12" s="1"/>
  <c r="AP106" i="12" s="1"/>
  <c r="AQ106" i="12" s="1"/>
  <c r="AR106" i="12" s="1"/>
  <c r="AS106" i="12" s="1"/>
  <c r="AT106" i="12" s="1"/>
  <c r="AU106" i="12" s="1"/>
  <c r="AV106" i="12" s="1"/>
  <c r="AW106" i="12" s="1"/>
  <c r="AX106" i="12" s="1"/>
  <c r="H8" i="21"/>
  <c r="G8" i="21"/>
  <c r="CX265" i="12"/>
  <c r="AG148" i="12"/>
  <c r="AG7" i="12"/>
  <c r="AG8" i="12" s="1"/>
  <c r="AL9" i="12" s="1"/>
  <c r="AF148" i="12"/>
  <c r="AF7" i="12"/>
  <c r="AF8" i="12" s="1"/>
  <c r="AG9" i="12" s="1"/>
  <c r="AE148" i="12"/>
  <c r="AE7" i="12" s="1"/>
  <c r="AE8" i="12" s="1"/>
  <c r="AF9" i="12" s="1"/>
  <c r="AD7" i="12"/>
  <c r="AD8" i="12" s="1"/>
  <c r="AE9" i="12" s="1"/>
  <c r="AC7" i="12"/>
  <c r="AC8" i="12" s="1"/>
  <c r="AD9" i="12" s="1"/>
  <c r="AB7" i="12"/>
  <c r="AB8" i="12" s="1"/>
  <c r="AC9" i="12" s="1"/>
  <c r="AB9" i="12"/>
  <c r="AA9" i="12"/>
  <c r="Z9" i="12"/>
  <c r="Y9" i="12"/>
  <c r="X9" i="12"/>
  <c r="W9" i="12"/>
  <c r="Q8" i="12"/>
  <c r="V9" i="12"/>
  <c r="V23" i="12" s="1"/>
  <c r="W11" i="12" s="1"/>
  <c r="R21" i="12"/>
  <c r="V12" i="12"/>
  <c r="V13" i="12" s="1"/>
  <c r="W12" i="12"/>
  <c r="X12" i="12"/>
  <c r="Y12" i="12"/>
  <c r="Z12" i="12"/>
  <c r="AA12" i="12"/>
  <c r="AB12" i="12"/>
  <c r="AC12" i="12"/>
  <c r="AD12" i="12"/>
  <c r="AE12" i="12"/>
  <c r="AF12" i="12"/>
  <c r="AG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W10" i="12"/>
  <c r="X10" i="12"/>
  <c r="Y10" i="12"/>
  <c r="Z10" i="12"/>
  <c r="AA10" i="12"/>
  <c r="AB10" i="12"/>
  <c r="AC10" i="12"/>
  <c r="AD10" i="12"/>
  <c r="AE10" i="12"/>
  <c r="AF10" i="12"/>
  <c r="AG10" i="12"/>
  <c r="AZ150" i="12"/>
  <c r="AZ151" i="12"/>
  <c r="BP151" i="12" s="1"/>
  <c r="CG151" i="12" s="1"/>
  <c r="BQ157" i="12"/>
  <c r="BP157" i="12"/>
  <c r="BQ158" i="12"/>
  <c r="BP158" i="12"/>
  <c r="BC97" i="12"/>
  <c r="BD97" i="12" s="1"/>
  <c r="BQ159" i="12"/>
  <c r="BP159" i="12" s="1"/>
  <c r="BC98" i="12"/>
  <c r="BD98" i="12"/>
  <c r="BE98" i="12" s="1"/>
  <c r="BF98" i="12"/>
  <c r="BQ160" i="12"/>
  <c r="BP160" i="12" s="1"/>
  <c r="BQ161" i="12"/>
  <c r="BP161" i="12" s="1"/>
  <c r="BC100" i="12"/>
  <c r="BD100" i="12" s="1"/>
  <c r="BE100" i="12" s="1"/>
  <c r="BF100" i="12" s="1"/>
  <c r="BG100" i="12" s="1"/>
  <c r="BH100" i="12" s="1"/>
  <c r="BI100" i="12" s="1"/>
  <c r="BJ100" i="12" s="1"/>
  <c r="BK100" i="12" s="1"/>
  <c r="BL100" i="12" s="1"/>
  <c r="BM100" i="12" s="1"/>
  <c r="BR100" i="12" s="1"/>
  <c r="BQ162" i="12"/>
  <c r="BP162" i="12" s="1"/>
  <c r="BC101" i="12"/>
  <c r="BD101" i="12" s="1"/>
  <c r="BE101" i="12" s="1"/>
  <c r="BF101" i="12" s="1"/>
  <c r="BG101" i="12" s="1"/>
  <c r="BH101" i="12" s="1"/>
  <c r="BI101" i="12" s="1"/>
  <c r="BJ101" i="12" s="1"/>
  <c r="BK101" i="12" s="1"/>
  <c r="BL101" i="12" s="1"/>
  <c r="BM101" i="12" s="1"/>
  <c r="BR101" i="12" s="1"/>
  <c r="BS101" i="12" s="1"/>
  <c r="BT101" i="12" s="1"/>
  <c r="BU101" i="12" s="1"/>
  <c r="BV101" i="12" s="1"/>
  <c r="BW101" i="12" s="1"/>
  <c r="BX101" i="12" s="1"/>
  <c r="BP163" i="12"/>
  <c r="BC102" i="12"/>
  <c r="BD102" i="12"/>
  <c r="BE102" i="12" s="1"/>
  <c r="BF102" i="12" s="1"/>
  <c r="BG102" i="12" s="1"/>
  <c r="BH102" i="12" s="1"/>
  <c r="BI102" i="12" s="1"/>
  <c r="BJ102" i="12" s="1"/>
  <c r="BK102" i="12" s="1"/>
  <c r="BL102" i="12" s="1"/>
  <c r="BM102" i="12"/>
  <c r="BR102" i="12" s="1"/>
  <c r="BS102" i="12" s="1"/>
  <c r="BT102" i="12" s="1"/>
  <c r="BU102" i="12" s="1"/>
  <c r="BQ164" i="12"/>
  <c r="BP164" i="12" s="1"/>
  <c r="BP165" i="12"/>
  <c r="BQ166" i="12"/>
  <c r="BP166" i="12" s="1"/>
  <c r="BQ167" i="12"/>
  <c r="BP167" i="12"/>
  <c r="BC106" i="12"/>
  <c r="BD106" i="12"/>
  <c r="BE106" i="12" s="1"/>
  <c r="BF106" i="12" s="1"/>
  <c r="BQ168" i="12"/>
  <c r="BP168" i="12" s="1"/>
  <c r="BC107" i="12"/>
  <c r="BD107" i="12" s="1"/>
  <c r="BE107" i="12" s="1"/>
  <c r="BF107" i="12" s="1"/>
  <c r="BG107" i="12"/>
  <c r="BH107" i="12" s="1"/>
  <c r="BI107" i="12" s="1"/>
  <c r="BJ107" i="12" s="1"/>
  <c r="BK107" i="12" s="1"/>
  <c r="BL107" i="12" s="1"/>
  <c r="BM107" i="12" s="1"/>
  <c r="BQ169" i="12"/>
  <c r="BP169" i="12"/>
  <c r="BQ170" i="12"/>
  <c r="BP170" i="12" s="1"/>
  <c r="CZ170" i="12" s="1"/>
  <c r="BQ171" i="12"/>
  <c r="BP171" i="12" s="1"/>
  <c r="BQ172" i="12"/>
  <c r="BP172" i="12"/>
  <c r="BT172" i="12" s="1"/>
  <c r="BQ173" i="12"/>
  <c r="BP173" i="12" s="1"/>
  <c r="BQ174" i="12"/>
  <c r="BP174" i="12" s="1"/>
  <c r="BQ175" i="12"/>
  <c r="BP175" i="12" s="1"/>
  <c r="BC114" i="12"/>
  <c r="BD114" i="12"/>
  <c r="BE114" i="12" s="1"/>
  <c r="BF114" i="12" s="1"/>
  <c r="BG114" i="12"/>
  <c r="BH114" i="12" s="1"/>
  <c r="BI114" i="12" s="1"/>
  <c r="BJ114" i="12" s="1"/>
  <c r="BK114" i="12" s="1"/>
  <c r="BL114" i="12" s="1"/>
  <c r="BM114" i="12" s="1"/>
  <c r="BR114" i="12" s="1"/>
  <c r="BS114" i="12" s="1"/>
  <c r="BT114" i="12" s="1"/>
  <c r="BU114" i="12" s="1"/>
  <c r="BV114" i="12" s="1"/>
  <c r="BW114" i="12" s="1"/>
  <c r="BX114" i="12" s="1"/>
  <c r="BY114" i="12" s="1"/>
  <c r="BQ176" i="12"/>
  <c r="BP176" i="12" s="1"/>
  <c r="BC115" i="12"/>
  <c r="BD115" i="12" s="1"/>
  <c r="BE115" i="12" s="1"/>
  <c r="BF115" i="12" s="1"/>
  <c r="BG115" i="12" s="1"/>
  <c r="BH115" i="12" s="1"/>
  <c r="BI115" i="12" s="1"/>
  <c r="BJ115" i="12" s="1"/>
  <c r="BK115" i="12" s="1"/>
  <c r="BL115" i="12" s="1"/>
  <c r="BM115" i="12" s="1"/>
  <c r="BR115" i="12" s="1"/>
  <c r="BS115" i="12" s="1"/>
  <c r="BQ177" i="12"/>
  <c r="BP177" i="12" s="1"/>
  <c r="BC116" i="12"/>
  <c r="BD116" i="12" s="1"/>
  <c r="BE116" i="12" s="1"/>
  <c r="BQ178" i="12"/>
  <c r="BP178" i="12"/>
  <c r="BC117" i="12"/>
  <c r="BD117" i="12" s="1"/>
  <c r="BQ179" i="12"/>
  <c r="BP179" i="12" s="1"/>
  <c r="CZ179" i="12"/>
  <c r="BQ180" i="12"/>
  <c r="BP180" i="12" s="1"/>
  <c r="CB180" i="12" s="1"/>
  <c r="BC119" i="12"/>
  <c r="BD119" i="12" s="1"/>
  <c r="BE119" i="12" s="1"/>
  <c r="BF119" i="12" s="1"/>
  <c r="BG119" i="12" s="1"/>
  <c r="BH119" i="12" s="1"/>
  <c r="BI119" i="12" s="1"/>
  <c r="BJ119" i="12" s="1"/>
  <c r="BK119" i="12" s="1"/>
  <c r="BL119" i="12" s="1"/>
  <c r="BM119" i="12" s="1"/>
  <c r="BR119" i="12" s="1"/>
  <c r="BS119" i="12" s="1"/>
  <c r="BT119" i="12" s="1"/>
  <c r="BU119" i="12" s="1"/>
  <c r="BV119" i="12" s="1"/>
  <c r="BW119" i="12" s="1"/>
  <c r="BX119" i="12" s="1"/>
  <c r="BY119" i="12" s="1"/>
  <c r="BZ119" i="12" s="1"/>
  <c r="CA119" i="12" s="1"/>
  <c r="CB119" i="12" s="1"/>
  <c r="CC119" i="12" s="1"/>
  <c r="CD119" i="12" s="1"/>
  <c r="CI119" i="12" s="1"/>
  <c r="CJ119" i="12" s="1"/>
  <c r="CK119" i="12" s="1"/>
  <c r="CL119" i="12" s="1"/>
  <c r="CM119" i="12" s="1"/>
  <c r="CN119" i="12" s="1"/>
  <c r="CO119" i="12" s="1"/>
  <c r="CP119" i="12" s="1"/>
  <c r="CQ119" i="12" s="1"/>
  <c r="CR119" i="12" s="1"/>
  <c r="CS119" i="12" s="1"/>
  <c r="CT119" i="12" s="1"/>
  <c r="CU119" i="12" s="1"/>
  <c r="CZ119" i="12" s="1"/>
  <c r="DA119" i="12" s="1"/>
  <c r="DB119" i="12" s="1"/>
  <c r="BP181" i="12"/>
  <c r="CZ181" i="12"/>
  <c r="CY182" i="12"/>
  <c r="CX182" i="12"/>
  <c r="CZ182" i="12" s="1"/>
  <c r="DA182" i="12" s="1"/>
  <c r="DB182" i="12" s="1"/>
  <c r="DC182" i="12" s="1"/>
  <c r="DD182" i="12" s="1"/>
  <c r="DE182" i="12" s="1"/>
  <c r="DF182" i="12" s="1"/>
  <c r="DG182" i="12" s="1"/>
  <c r="DH182" i="12" s="1"/>
  <c r="DI182" i="12" s="1"/>
  <c r="DJ182" i="12" s="1"/>
  <c r="DK182" i="12" s="1"/>
  <c r="CY183" i="12"/>
  <c r="CX183" i="12" s="1"/>
  <c r="CZ183" i="12" s="1"/>
  <c r="DA183" i="12" s="1"/>
  <c r="DB183" i="12" s="1"/>
  <c r="DC183" i="12" s="1"/>
  <c r="DD183" i="12" s="1"/>
  <c r="DE183" i="12" s="1"/>
  <c r="DF183" i="12" s="1"/>
  <c r="DG183" i="12" s="1"/>
  <c r="DH183" i="12" s="1"/>
  <c r="DI183" i="12" s="1"/>
  <c r="DJ183" i="12" s="1"/>
  <c r="DK183" i="12" s="1"/>
  <c r="CY184" i="12"/>
  <c r="CX184" i="12" s="1"/>
  <c r="CZ184" i="12" s="1"/>
  <c r="DA184" i="12" s="1"/>
  <c r="DB184" i="12" s="1"/>
  <c r="DC184" i="12" s="1"/>
  <c r="DD184" i="12" s="1"/>
  <c r="DE184" i="12" s="1"/>
  <c r="DF184" i="12" s="1"/>
  <c r="DG184" i="12" s="1"/>
  <c r="DH184" i="12" s="1"/>
  <c r="DI184" i="12" s="1"/>
  <c r="DJ184" i="12" s="1"/>
  <c r="DK184" i="12" s="1"/>
  <c r="CZ185" i="12"/>
  <c r="CZ186" i="12"/>
  <c r="CZ187" i="12"/>
  <c r="CZ188" i="12"/>
  <c r="CZ189" i="12"/>
  <c r="CZ190" i="12"/>
  <c r="CZ191" i="12"/>
  <c r="CZ192" i="12"/>
  <c r="CZ124" i="12"/>
  <c r="CZ125" i="12"/>
  <c r="CZ218" i="12"/>
  <c r="CZ219" i="12"/>
  <c r="CZ220" i="12"/>
  <c r="CZ221" i="12"/>
  <c r="CZ223" i="12"/>
  <c r="CZ204" i="12"/>
  <c r="CZ205" i="12"/>
  <c r="CZ236" i="12"/>
  <c r="CZ240" i="12"/>
  <c r="DA240" i="12" s="1"/>
  <c r="DB240" i="12" s="1"/>
  <c r="DC240" i="12" s="1"/>
  <c r="DD240" i="12" s="1"/>
  <c r="DE240" i="12" s="1"/>
  <c r="DF240" i="12" s="1"/>
  <c r="DG240" i="12" s="1"/>
  <c r="DH240" i="12" s="1"/>
  <c r="DI240" i="12" s="1"/>
  <c r="DJ240" i="12" s="1"/>
  <c r="DK240" i="12" s="1"/>
  <c r="DL240" i="12" s="1"/>
  <c r="CZ255" i="12"/>
  <c r="CZ256" i="12"/>
  <c r="DA256" i="12" s="1"/>
  <c r="DB256" i="12" s="1"/>
  <c r="DC256" i="12" s="1"/>
  <c r="DD256" i="12" s="1"/>
  <c r="DE256" i="12" s="1"/>
  <c r="DF256" i="12" s="1"/>
  <c r="DG256" i="12" s="1"/>
  <c r="DH256" i="12" s="1"/>
  <c r="DI256" i="12" s="1"/>
  <c r="DJ256" i="12" s="1"/>
  <c r="DK256" i="12" s="1"/>
  <c r="CZ263" i="12"/>
  <c r="DA103" i="12"/>
  <c r="DA109" i="12"/>
  <c r="DB109" i="12" s="1"/>
  <c r="DA170" i="12"/>
  <c r="DA112" i="12"/>
  <c r="DB112" i="12" s="1"/>
  <c r="DA118" i="12"/>
  <c r="DA120" i="12"/>
  <c r="DB120" i="12" s="1"/>
  <c r="DA185" i="12"/>
  <c r="DA186" i="12"/>
  <c r="DA187" i="12"/>
  <c r="DA188" i="12"/>
  <c r="DA189" i="12"/>
  <c r="DA190" i="12"/>
  <c r="DA191" i="12"/>
  <c r="DA192" i="12"/>
  <c r="DA218" i="12"/>
  <c r="DA219" i="12"/>
  <c r="DA220" i="12"/>
  <c r="DA221" i="12"/>
  <c r="DA223" i="12"/>
  <c r="DL223" i="12" s="1"/>
  <c r="DA204" i="12"/>
  <c r="DA205" i="12" s="1"/>
  <c r="DA263" i="12"/>
  <c r="DB103" i="12"/>
  <c r="DC103" i="12" s="1"/>
  <c r="DD103" i="12" s="1"/>
  <c r="DE103" i="12" s="1"/>
  <c r="DF103" i="12" s="1"/>
  <c r="DG103" i="12" s="1"/>
  <c r="DH103" i="12" s="1"/>
  <c r="DI103" i="12" s="1"/>
  <c r="DJ103" i="12" s="1"/>
  <c r="DK103" i="12" s="1"/>
  <c r="DB185" i="12"/>
  <c r="DB186" i="12"/>
  <c r="DB187" i="12"/>
  <c r="DB188" i="12"/>
  <c r="DB189" i="12"/>
  <c r="DB190" i="12"/>
  <c r="DB191" i="12"/>
  <c r="DB192" i="12"/>
  <c r="DB218" i="12"/>
  <c r="DB219" i="12"/>
  <c r="DB220" i="12"/>
  <c r="DB221" i="12"/>
  <c r="DB223" i="12"/>
  <c r="DB204" i="12"/>
  <c r="DB205" i="12" s="1"/>
  <c r="DB263" i="12"/>
  <c r="DC109" i="12"/>
  <c r="DD109" i="12" s="1"/>
  <c r="DC112" i="12"/>
  <c r="DD112" i="12" s="1"/>
  <c r="DC120" i="12"/>
  <c r="DD120" i="12" s="1"/>
  <c r="DD181" i="12" s="1"/>
  <c r="DC185" i="12"/>
  <c r="DC186" i="12"/>
  <c r="DC187" i="12"/>
  <c r="DC188" i="12"/>
  <c r="DC189" i="12"/>
  <c r="DC190" i="12"/>
  <c r="DL190" i="12" s="1"/>
  <c r="DC191" i="12"/>
  <c r="DC192" i="12"/>
  <c r="DC218" i="12"/>
  <c r="DC219" i="12"/>
  <c r="DC220" i="12"/>
  <c r="DC221" i="12"/>
  <c r="DC223" i="12"/>
  <c r="DC204" i="12"/>
  <c r="DC205" i="12" s="1"/>
  <c r="DC263" i="12"/>
  <c r="DD185" i="12"/>
  <c r="DD186" i="12"/>
  <c r="DD187" i="12"/>
  <c r="DD188" i="12"/>
  <c r="DD189" i="12"/>
  <c r="DD190" i="12"/>
  <c r="DD191" i="12"/>
  <c r="DD192" i="12"/>
  <c r="DD218" i="12"/>
  <c r="DD219" i="12"/>
  <c r="DD220" i="12"/>
  <c r="DD221" i="12"/>
  <c r="DD223" i="12"/>
  <c r="DD204" i="12"/>
  <c r="DD205" i="12" s="1"/>
  <c r="DD263" i="12"/>
  <c r="DE185" i="12"/>
  <c r="DE186" i="12"/>
  <c r="DE187" i="12"/>
  <c r="DE188" i="12"/>
  <c r="DE189" i="12"/>
  <c r="DE190" i="12"/>
  <c r="DE191" i="12"/>
  <c r="DE192" i="12"/>
  <c r="DE218" i="12"/>
  <c r="DE219" i="12"/>
  <c r="DE220" i="12"/>
  <c r="DE221" i="12"/>
  <c r="DE223" i="12"/>
  <c r="DE204" i="12"/>
  <c r="DE205" i="12" s="1"/>
  <c r="DE263" i="12"/>
  <c r="DF112" i="12"/>
  <c r="DG112" i="12" s="1"/>
  <c r="DH112" i="12" s="1"/>
  <c r="DI112" i="12" s="1"/>
  <c r="DJ112" i="12" s="1"/>
  <c r="DK112" i="12" s="1"/>
  <c r="DF185" i="12"/>
  <c r="DF186" i="12"/>
  <c r="DF187" i="12"/>
  <c r="DF188" i="12"/>
  <c r="DF189" i="12"/>
  <c r="DF190" i="12"/>
  <c r="DF191" i="12"/>
  <c r="DF192" i="12"/>
  <c r="DF218" i="12"/>
  <c r="DF219" i="12"/>
  <c r="DF220" i="12"/>
  <c r="DF221" i="12"/>
  <c r="DF223" i="12"/>
  <c r="DF204" i="12"/>
  <c r="DF205" i="12" s="1"/>
  <c r="DF263" i="12"/>
  <c r="DG185" i="12"/>
  <c r="DG186" i="12"/>
  <c r="DG187" i="12"/>
  <c r="DG188" i="12"/>
  <c r="DL188" i="12" s="1"/>
  <c r="DG189" i="12"/>
  <c r="DG190" i="12"/>
  <c r="DG191" i="12"/>
  <c r="DG192" i="12"/>
  <c r="DG218" i="12"/>
  <c r="DG219" i="12"/>
  <c r="DG220" i="12"/>
  <c r="DG221" i="12"/>
  <c r="DL221" i="12" s="1"/>
  <c r="DG223" i="12"/>
  <c r="DG204" i="12"/>
  <c r="DG205" i="12" s="1"/>
  <c r="DG263" i="12"/>
  <c r="DH185" i="12"/>
  <c r="DH186" i="12"/>
  <c r="DH187" i="12"/>
  <c r="DH188" i="12"/>
  <c r="DH189" i="12"/>
  <c r="DH190" i="12"/>
  <c r="DH191" i="12"/>
  <c r="DH192" i="12"/>
  <c r="DH218" i="12"/>
  <c r="DH219" i="12"/>
  <c r="DH220" i="12"/>
  <c r="DH221" i="12"/>
  <c r="DH223" i="12"/>
  <c r="DH204" i="12"/>
  <c r="DH205" i="12"/>
  <c r="DH263" i="12"/>
  <c r="DI185" i="12"/>
  <c r="DI186" i="12"/>
  <c r="DI187" i="12"/>
  <c r="DI188" i="12"/>
  <c r="DI189" i="12"/>
  <c r="DI190" i="12"/>
  <c r="DI191" i="12"/>
  <c r="DI192" i="12"/>
  <c r="DI218" i="12"/>
  <c r="DI219" i="12"/>
  <c r="DI220" i="12"/>
  <c r="DI221" i="12"/>
  <c r="DI223" i="12"/>
  <c r="DI204" i="12"/>
  <c r="DI205" i="12"/>
  <c r="DI263" i="12"/>
  <c r="DJ185" i="12"/>
  <c r="DJ186" i="12"/>
  <c r="DJ187" i="12"/>
  <c r="DJ188" i="12"/>
  <c r="DJ189" i="12"/>
  <c r="DJ190" i="12"/>
  <c r="DJ191" i="12"/>
  <c r="DJ192" i="12"/>
  <c r="DJ218" i="12"/>
  <c r="DJ219" i="12"/>
  <c r="DJ220" i="12"/>
  <c r="DJ221" i="12"/>
  <c r="DJ223" i="12"/>
  <c r="DJ204" i="12"/>
  <c r="DJ205" i="12"/>
  <c r="DJ263" i="12"/>
  <c r="DK185" i="12"/>
  <c r="DK186" i="12"/>
  <c r="DK187" i="12"/>
  <c r="DK188" i="12"/>
  <c r="DK189" i="12"/>
  <c r="DK190" i="12"/>
  <c r="DK191" i="12"/>
  <c r="DK192" i="12"/>
  <c r="DK218" i="12"/>
  <c r="DK219" i="12"/>
  <c r="DK220" i="12"/>
  <c r="DK221" i="12"/>
  <c r="DK223" i="12"/>
  <c r="DK204" i="12"/>
  <c r="DK205" i="12" s="1"/>
  <c r="DK263" i="12"/>
  <c r="CG265" i="12"/>
  <c r="BU105" i="12"/>
  <c r="BV105" i="12"/>
  <c r="BW105" i="12"/>
  <c r="BX105" i="12" s="1"/>
  <c r="BY105" i="12" s="1"/>
  <c r="BY166" i="12" s="1"/>
  <c r="CD120" i="12"/>
  <c r="CI120" i="12" s="1"/>
  <c r="CI181" i="12"/>
  <c r="CH182" i="12"/>
  <c r="CG182" i="12" s="1"/>
  <c r="CI182" i="12" s="1"/>
  <c r="CJ182" i="12" s="1"/>
  <c r="CK182" i="12" s="1"/>
  <c r="CL182" i="12" s="1"/>
  <c r="CM182" i="12" s="1"/>
  <c r="CN182" i="12" s="1"/>
  <c r="CO182" i="12" s="1"/>
  <c r="CP182" i="12" s="1"/>
  <c r="CQ182" i="12" s="1"/>
  <c r="CH183" i="12"/>
  <c r="CG183" i="12"/>
  <c r="CI183" i="12"/>
  <c r="CJ183" i="12" s="1"/>
  <c r="CK183" i="12" s="1"/>
  <c r="CL183" i="12" s="1"/>
  <c r="CM183" i="12" s="1"/>
  <c r="CH184" i="12"/>
  <c r="CG184" i="12"/>
  <c r="CI184" i="12" s="1"/>
  <c r="CI185" i="12"/>
  <c r="CI186" i="12"/>
  <c r="CI187" i="12"/>
  <c r="CI188" i="12"/>
  <c r="CI189" i="12"/>
  <c r="CI190" i="12"/>
  <c r="CI191" i="12"/>
  <c r="CI192" i="12"/>
  <c r="CI124" i="12"/>
  <c r="CI125" i="12"/>
  <c r="CI218" i="12"/>
  <c r="CI219" i="12"/>
  <c r="CI220" i="12"/>
  <c r="CI221" i="12"/>
  <c r="CI223" i="12"/>
  <c r="CI204" i="12"/>
  <c r="CI205" i="12" s="1"/>
  <c r="CI236" i="12"/>
  <c r="CI240" i="12"/>
  <c r="CJ240" i="12" s="1"/>
  <c r="CK240" i="12" s="1"/>
  <c r="CL240" i="12" s="1"/>
  <c r="CM240" i="12" s="1"/>
  <c r="CN240" i="12" s="1"/>
  <c r="CO240" i="12" s="1"/>
  <c r="CP240" i="12" s="1"/>
  <c r="CQ240" i="12" s="1"/>
  <c r="CR240" i="12" s="1"/>
  <c r="CS240" i="12" s="1"/>
  <c r="CT240" i="12" s="1"/>
  <c r="CU240" i="12" s="1"/>
  <c r="CI255" i="12"/>
  <c r="CI256" i="12"/>
  <c r="CJ256" i="12" s="1"/>
  <c r="CI263" i="12"/>
  <c r="CJ151" i="12"/>
  <c r="CJ103" i="12"/>
  <c r="CK103" i="12" s="1"/>
  <c r="CL103" i="12" s="1"/>
  <c r="CM103" i="12" s="1"/>
  <c r="CN103" i="12" s="1"/>
  <c r="CO103" i="12" s="1"/>
  <c r="CP103" i="12" s="1"/>
  <c r="CQ103" i="12" s="1"/>
  <c r="CR103" i="12" s="1"/>
  <c r="CS103" i="12" s="1"/>
  <c r="CJ112" i="12"/>
  <c r="CK112" i="12" s="1"/>
  <c r="CL112" i="12" s="1"/>
  <c r="CJ185" i="12"/>
  <c r="CJ186" i="12"/>
  <c r="CJ187" i="12"/>
  <c r="CJ188" i="12"/>
  <c r="CJ189" i="12"/>
  <c r="CJ190" i="12"/>
  <c r="CJ191" i="12"/>
  <c r="CJ192" i="12"/>
  <c r="CJ121" i="12"/>
  <c r="CK121" i="12" s="1"/>
  <c r="CL121" i="12" s="1"/>
  <c r="CM121" i="12" s="1"/>
  <c r="CN121" i="12" s="1"/>
  <c r="CO121" i="12" s="1"/>
  <c r="CP121" i="12" s="1"/>
  <c r="CQ121" i="12" s="1"/>
  <c r="CR121" i="12" s="1"/>
  <c r="CS121" i="12" s="1"/>
  <c r="CT121" i="12" s="1"/>
  <c r="CJ122" i="12"/>
  <c r="CK122" i="12" s="1"/>
  <c r="CL122" i="12" s="1"/>
  <c r="CJ123" i="12"/>
  <c r="CK123" i="12" s="1"/>
  <c r="CL123" i="12" s="1"/>
  <c r="CM123" i="12" s="1"/>
  <c r="CN123" i="12" s="1"/>
  <c r="CO123" i="12" s="1"/>
  <c r="CP123" i="12" s="1"/>
  <c r="CQ123" i="12" s="1"/>
  <c r="CR123" i="12" s="1"/>
  <c r="CS123" i="12" s="1"/>
  <c r="CT123" i="12" s="1"/>
  <c r="CJ218" i="12"/>
  <c r="CJ219" i="12"/>
  <c r="CJ220" i="12"/>
  <c r="CJ221" i="12"/>
  <c r="CJ223" i="12"/>
  <c r="CJ204" i="12"/>
  <c r="CJ205" i="12" s="1"/>
  <c r="CJ255" i="12"/>
  <c r="CJ263" i="12"/>
  <c r="CK151" i="12"/>
  <c r="CK181" i="12"/>
  <c r="CK185" i="12"/>
  <c r="CK186" i="12"/>
  <c r="CK187" i="12"/>
  <c r="CK188" i="12"/>
  <c r="CK189" i="12"/>
  <c r="CK190" i="12"/>
  <c r="CK191" i="12"/>
  <c r="CK192" i="12"/>
  <c r="CK218" i="12"/>
  <c r="CK219" i="12"/>
  <c r="CK220" i="12"/>
  <c r="CK221" i="12"/>
  <c r="CK223" i="12"/>
  <c r="CK204" i="12"/>
  <c r="CK205" i="12" s="1"/>
  <c r="CK255" i="12"/>
  <c r="CK263" i="12"/>
  <c r="CL151" i="12"/>
  <c r="CL185" i="12"/>
  <c r="CL186" i="12"/>
  <c r="CL187" i="12"/>
  <c r="CL188" i="12"/>
  <c r="CU188" i="12" s="1"/>
  <c r="CL189" i="12"/>
  <c r="CL190" i="12"/>
  <c r="CL191" i="12"/>
  <c r="CL192" i="12"/>
  <c r="CL218" i="12"/>
  <c r="CL219" i="12"/>
  <c r="CL220" i="12"/>
  <c r="CL221" i="12"/>
  <c r="CU221" i="12" s="1"/>
  <c r="CL223" i="12"/>
  <c r="CL204" i="12"/>
  <c r="CL205" i="12" s="1"/>
  <c r="CL263" i="12"/>
  <c r="CM185" i="12"/>
  <c r="CM186" i="12"/>
  <c r="CM187" i="12"/>
  <c r="CM188" i="12"/>
  <c r="CM189" i="12"/>
  <c r="CM190" i="12"/>
  <c r="CM191" i="12"/>
  <c r="CM192" i="12"/>
  <c r="CM122" i="12"/>
  <c r="CN122" i="12" s="1"/>
  <c r="CO122" i="12" s="1"/>
  <c r="CP122" i="12" s="1"/>
  <c r="CM218" i="12"/>
  <c r="CM219" i="12"/>
  <c r="CU219" i="12" s="1"/>
  <c r="CM220" i="12"/>
  <c r="CM221" i="12"/>
  <c r="CM223" i="12"/>
  <c r="CM204" i="12"/>
  <c r="CM205" i="12" s="1"/>
  <c r="CM263" i="12"/>
  <c r="CN151" i="12"/>
  <c r="CN181" i="12"/>
  <c r="CN183" i="12"/>
  <c r="CN185" i="12"/>
  <c r="CN186" i="12"/>
  <c r="CN187" i="12"/>
  <c r="CN188" i="12"/>
  <c r="CN189" i="12"/>
  <c r="CN190" i="12"/>
  <c r="CN191" i="12"/>
  <c r="CN192" i="12"/>
  <c r="CU192" i="12" s="1"/>
  <c r="CN218" i="12"/>
  <c r="CN219" i="12"/>
  <c r="CN220" i="12"/>
  <c r="CN221" i="12"/>
  <c r="CN223" i="12"/>
  <c r="CN204" i="12"/>
  <c r="CN205" i="12"/>
  <c r="CN263" i="12"/>
  <c r="CO185" i="12"/>
  <c r="CO186" i="12"/>
  <c r="CO187" i="12"/>
  <c r="CO188" i="12"/>
  <c r="CO189" i="12"/>
  <c r="CO190" i="12"/>
  <c r="CO191" i="12"/>
  <c r="CO192" i="12"/>
  <c r="CO218" i="12"/>
  <c r="CO219" i="12"/>
  <c r="CO220" i="12"/>
  <c r="CO221" i="12"/>
  <c r="CO223" i="12"/>
  <c r="CO204" i="12"/>
  <c r="CO205" i="12" s="1"/>
  <c r="CO263" i="12"/>
  <c r="CP181" i="12"/>
  <c r="CP185" i="12"/>
  <c r="CP186" i="12"/>
  <c r="CP187" i="12"/>
  <c r="CP188" i="12"/>
  <c r="CP189" i="12"/>
  <c r="CP190" i="12"/>
  <c r="CP191" i="12"/>
  <c r="CP192" i="12"/>
  <c r="CP218" i="12"/>
  <c r="CP219" i="12"/>
  <c r="CP220" i="12"/>
  <c r="CP221" i="12"/>
  <c r="CP223" i="12"/>
  <c r="CP204" i="12"/>
  <c r="CP205" i="12"/>
  <c r="CP263" i="12"/>
  <c r="CQ151" i="12"/>
  <c r="CQ185" i="12"/>
  <c r="CQ186" i="12"/>
  <c r="CQ187" i="12"/>
  <c r="CQ188" i="12"/>
  <c r="CQ189" i="12"/>
  <c r="CQ190" i="12"/>
  <c r="CQ191" i="12"/>
  <c r="CQ192" i="12"/>
  <c r="CQ122" i="12"/>
  <c r="CR122" i="12" s="1"/>
  <c r="CS122" i="12" s="1"/>
  <c r="CT122" i="12" s="1"/>
  <c r="CQ218" i="12"/>
  <c r="CQ219" i="12"/>
  <c r="CQ220" i="12"/>
  <c r="CQ221" i="12"/>
  <c r="CQ223" i="12"/>
  <c r="CQ204" i="12"/>
  <c r="CQ205" i="12" s="1"/>
  <c r="CU205" i="12" s="1"/>
  <c r="CQ263" i="12"/>
  <c r="CR151" i="12"/>
  <c r="CR182" i="12"/>
  <c r="CS182" i="12" s="1"/>
  <c r="CT182" i="12" s="1"/>
  <c r="CR185" i="12"/>
  <c r="CR186" i="12"/>
  <c r="CR187" i="12"/>
  <c r="CR188" i="12"/>
  <c r="CR189" i="12"/>
  <c r="CR190" i="12"/>
  <c r="CR191" i="12"/>
  <c r="CR192" i="12"/>
  <c r="CR218" i="12"/>
  <c r="CR219" i="12"/>
  <c r="CR220" i="12"/>
  <c r="CR221" i="12"/>
  <c r="CR223" i="12"/>
  <c r="CR204" i="12"/>
  <c r="CR205" i="12" s="1"/>
  <c r="CR263" i="12"/>
  <c r="CS185" i="12"/>
  <c r="CS186" i="12"/>
  <c r="CS187" i="12"/>
  <c r="CS188" i="12"/>
  <c r="CS189" i="12"/>
  <c r="CS190" i="12"/>
  <c r="CS191" i="12"/>
  <c r="CS192" i="12"/>
  <c r="CS218" i="12"/>
  <c r="CS219" i="12"/>
  <c r="CS220" i="12"/>
  <c r="CS221" i="12"/>
  <c r="CS223" i="12"/>
  <c r="CS204" i="12"/>
  <c r="CS205" i="12" s="1"/>
  <c r="CS263" i="12"/>
  <c r="CT151" i="12"/>
  <c r="CT103" i="12"/>
  <c r="CT181" i="12"/>
  <c r="CT185" i="12"/>
  <c r="CT186" i="12"/>
  <c r="CT187" i="12"/>
  <c r="CT188" i="12"/>
  <c r="CT189" i="12"/>
  <c r="CT190" i="12"/>
  <c r="CT191" i="12"/>
  <c r="CT192" i="12"/>
  <c r="CT218" i="12"/>
  <c r="CT219" i="12"/>
  <c r="CT220" i="12"/>
  <c r="CT221" i="12"/>
  <c r="CT223" i="12"/>
  <c r="CT204" i="12"/>
  <c r="CT205" i="12" s="1"/>
  <c r="CT263" i="12"/>
  <c r="V265" i="12"/>
  <c r="V155" i="12"/>
  <c r="T157" i="12"/>
  <c r="T158" i="12"/>
  <c r="V158" i="12"/>
  <c r="T159" i="12"/>
  <c r="AE159" i="12" s="1"/>
  <c r="T160" i="12"/>
  <c r="Y160" i="12" s="1"/>
  <c r="V160" i="12"/>
  <c r="T161" i="12"/>
  <c r="AC161" i="12" s="1"/>
  <c r="V161" i="12"/>
  <c r="T162" i="12"/>
  <c r="V162" i="12" s="1"/>
  <c r="T163" i="12"/>
  <c r="T164" i="12"/>
  <c r="T165" i="12"/>
  <c r="V165" i="12"/>
  <c r="T166" i="12"/>
  <c r="AA166" i="12" s="1"/>
  <c r="T167" i="12"/>
  <c r="V167" i="12" s="1"/>
  <c r="T168" i="12"/>
  <c r="Y168" i="12" s="1"/>
  <c r="V168" i="12"/>
  <c r="U169" i="12"/>
  <c r="T169" i="12" s="1"/>
  <c r="U170" i="12"/>
  <c r="T170" i="12" s="1"/>
  <c r="U171" i="12"/>
  <c r="T171" i="12" s="1"/>
  <c r="U172" i="12"/>
  <c r="T172" i="12" s="1"/>
  <c r="U173" i="12"/>
  <c r="T173" i="12" s="1"/>
  <c r="U174" i="12"/>
  <c r="T174" i="12" s="1"/>
  <c r="BE174" i="12" s="1"/>
  <c r="T175" i="12"/>
  <c r="Y175" i="12" s="1"/>
  <c r="T176" i="12"/>
  <c r="V176" i="12"/>
  <c r="T177" i="12"/>
  <c r="V177" i="12" s="1"/>
  <c r="T178" i="12"/>
  <c r="V178" i="12" s="1"/>
  <c r="T179" i="12"/>
  <c r="V179" i="12"/>
  <c r="T180" i="12"/>
  <c r="V180" i="12" s="1"/>
  <c r="V181" i="12"/>
  <c r="V182" i="12"/>
  <c r="V183" i="12"/>
  <c r="V184" i="12"/>
  <c r="V185" i="12"/>
  <c r="V186" i="12"/>
  <c r="V187" i="12"/>
  <c r="V188" i="12"/>
  <c r="V189" i="12"/>
  <c r="V190" i="12"/>
  <c r="V191" i="12"/>
  <c r="AH191" i="12" s="1"/>
  <c r="V192" i="12"/>
  <c r="V193" i="12"/>
  <c r="V134" i="12"/>
  <c r="V221" i="12"/>
  <c r="V204" i="12"/>
  <c r="V205" i="12" s="1"/>
  <c r="V228" i="12"/>
  <c r="V236" i="12"/>
  <c r="V240" i="12"/>
  <c r="V255" i="12"/>
  <c r="V256" i="12"/>
  <c r="V263" i="12"/>
  <c r="W155" i="12"/>
  <c r="W158" i="12"/>
  <c r="W160" i="12"/>
  <c r="W161" i="12"/>
  <c r="W162" i="12"/>
  <c r="W167" i="12"/>
  <c r="W168" i="12"/>
  <c r="W170" i="12"/>
  <c r="W175" i="12"/>
  <c r="W176" i="12"/>
  <c r="W177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34" i="12"/>
  <c r="W208" i="12" s="1"/>
  <c r="W209" i="12"/>
  <c r="W210" i="12"/>
  <c r="W212" i="12"/>
  <c r="W214" i="12"/>
  <c r="W215" i="12"/>
  <c r="W221" i="12"/>
  <c r="W222" i="12"/>
  <c r="W204" i="12"/>
  <c r="W205" i="12"/>
  <c r="W236" i="12"/>
  <c r="X236" i="12" s="1"/>
  <c r="Y236" i="12" s="1"/>
  <c r="Z236" i="12" s="1"/>
  <c r="W256" i="12"/>
  <c r="X256" i="12" s="1"/>
  <c r="W263" i="12"/>
  <c r="X155" i="12"/>
  <c r="X158" i="12"/>
  <c r="X160" i="12"/>
  <c r="X161" i="12"/>
  <c r="X162" i="12"/>
  <c r="X165" i="12"/>
  <c r="X167" i="12"/>
  <c r="X168" i="12"/>
  <c r="X170" i="12"/>
  <c r="X171" i="12"/>
  <c r="X175" i="12"/>
  <c r="X176" i="12"/>
  <c r="X177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34" i="12"/>
  <c r="X215" i="12" s="1"/>
  <c r="X221" i="12"/>
  <c r="X204" i="12"/>
  <c r="X205" i="12" s="1"/>
  <c r="X263" i="12"/>
  <c r="Y155" i="12"/>
  <c r="Y158" i="12"/>
  <c r="Y161" i="12"/>
  <c r="Y162" i="12"/>
  <c r="Y167" i="12"/>
  <c r="Y176" i="12"/>
  <c r="Y177" i="12"/>
  <c r="Y181" i="12"/>
  <c r="Y182" i="12"/>
  <c r="Y183" i="12"/>
  <c r="Y184" i="12"/>
  <c r="Y185" i="12"/>
  <c r="Y186" i="12"/>
  <c r="Y187" i="12"/>
  <c r="Y188" i="12"/>
  <c r="Y189" i="12"/>
  <c r="Y190" i="12"/>
  <c r="Y191" i="12"/>
  <c r="Y192" i="12"/>
  <c r="Y193" i="12"/>
  <c r="Y221" i="12"/>
  <c r="Y204" i="12"/>
  <c r="Y205" i="12" s="1"/>
  <c r="Y256" i="12"/>
  <c r="Z256" i="12" s="1"/>
  <c r="Y263" i="12"/>
  <c r="Z155" i="12"/>
  <c r="Z158" i="12"/>
  <c r="Z160" i="12"/>
  <c r="Z161" i="12"/>
  <c r="Z165" i="12"/>
  <c r="Z166" i="12"/>
  <c r="Z168" i="12"/>
  <c r="Z173" i="12"/>
  <c r="Z174" i="12"/>
  <c r="Z176" i="12"/>
  <c r="Z177" i="12"/>
  <c r="Z181" i="12"/>
  <c r="Z182" i="12"/>
  <c r="Z183" i="12"/>
  <c r="Z184" i="12"/>
  <c r="Z185" i="12"/>
  <c r="Z186" i="12"/>
  <c r="Z187" i="12"/>
  <c r="Z188" i="12"/>
  <c r="Z189" i="12"/>
  <c r="Z190" i="12"/>
  <c r="Z191" i="12"/>
  <c r="Z192" i="12"/>
  <c r="Z193" i="12"/>
  <c r="Z221" i="12"/>
  <c r="Z204" i="12"/>
  <c r="Z205" i="12" s="1"/>
  <c r="Z263" i="12"/>
  <c r="AA149" i="12"/>
  <c r="AA150" i="12"/>
  <c r="AA158" i="12"/>
  <c r="AA160" i="12"/>
  <c r="AA161" i="12"/>
  <c r="AA162" i="12"/>
  <c r="AA165" i="12"/>
  <c r="AA167" i="12"/>
  <c r="AA168" i="12"/>
  <c r="AA173" i="12"/>
  <c r="AA176" i="12"/>
  <c r="AA177" i="12"/>
  <c r="AA180" i="12"/>
  <c r="AA181" i="12"/>
  <c r="AA182" i="12"/>
  <c r="AA183" i="12"/>
  <c r="AA184" i="12"/>
  <c r="AA185" i="12"/>
  <c r="AA186" i="12"/>
  <c r="AA187" i="12"/>
  <c r="AA188" i="12"/>
  <c r="AA189" i="12"/>
  <c r="AA190" i="12"/>
  <c r="AA191" i="12"/>
  <c r="AA192" i="12"/>
  <c r="AA193" i="12"/>
  <c r="AA221" i="12"/>
  <c r="AA204" i="12"/>
  <c r="AA205" i="12"/>
  <c r="AA236" i="12"/>
  <c r="AA256" i="12"/>
  <c r="AB256" i="12" s="1"/>
  <c r="AC256" i="12" s="1"/>
  <c r="AD256" i="12" s="1"/>
  <c r="AE256" i="12" s="1"/>
  <c r="AF256" i="12" s="1"/>
  <c r="AG256" i="12" s="1"/>
  <c r="AA263" i="12"/>
  <c r="AB149" i="12"/>
  <c r="AB150" i="12"/>
  <c r="AB151" i="12"/>
  <c r="AB152" i="12"/>
  <c r="AB157" i="12"/>
  <c r="AB158" i="12"/>
  <c r="AB159" i="12"/>
  <c r="AB160" i="12"/>
  <c r="AB161" i="12"/>
  <c r="AB162" i="12"/>
  <c r="AB165" i="12"/>
  <c r="AB166" i="12"/>
  <c r="AB167" i="12"/>
  <c r="AB168" i="12"/>
  <c r="AB175" i="12"/>
  <c r="AB177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221" i="12"/>
  <c r="AB204" i="12"/>
  <c r="AB205" i="12" s="1"/>
  <c r="AB263" i="12"/>
  <c r="AC149" i="12"/>
  <c r="AC150" i="12"/>
  <c r="AC151" i="12"/>
  <c r="AC152" i="12"/>
  <c r="AH152" i="12" s="1"/>
  <c r="AC157" i="12"/>
  <c r="AC158" i="12"/>
  <c r="AC160" i="12"/>
  <c r="AC162" i="12"/>
  <c r="AC165" i="12"/>
  <c r="AC166" i="12"/>
  <c r="AC167" i="12"/>
  <c r="AC168" i="12"/>
  <c r="AC170" i="12"/>
  <c r="AC176" i="12"/>
  <c r="AC177" i="12"/>
  <c r="AC180" i="12"/>
  <c r="AC181" i="12"/>
  <c r="AC182" i="12"/>
  <c r="AC183" i="12"/>
  <c r="AC184" i="12"/>
  <c r="AC185" i="12"/>
  <c r="AC186" i="12"/>
  <c r="AC187" i="12"/>
  <c r="AC188" i="12"/>
  <c r="AC189" i="12"/>
  <c r="AC190" i="12"/>
  <c r="AC191" i="12"/>
  <c r="AC192" i="12"/>
  <c r="AC193" i="12"/>
  <c r="AC221" i="12"/>
  <c r="AC204" i="12"/>
  <c r="AC205" i="12" s="1"/>
  <c r="AC263" i="12"/>
  <c r="AD149" i="12"/>
  <c r="AD150" i="12"/>
  <c r="AD151" i="12"/>
  <c r="AH151" i="12" s="1"/>
  <c r="AD152" i="12"/>
  <c r="AD158" i="12"/>
  <c r="AD160" i="12"/>
  <c r="AD161" i="12"/>
  <c r="AD162" i="12"/>
  <c r="AD165" i="12"/>
  <c r="AD167" i="12"/>
  <c r="AD168" i="12"/>
  <c r="AD170" i="12"/>
  <c r="AD175" i="12"/>
  <c r="AD177" i="12"/>
  <c r="AD178" i="12"/>
  <c r="AD179" i="12"/>
  <c r="AD180" i="12"/>
  <c r="AD181" i="12"/>
  <c r="AD182" i="12"/>
  <c r="AD183" i="12"/>
  <c r="AD184" i="12"/>
  <c r="AD185" i="12"/>
  <c r="AD186" i="12"/>
  <c r="AD187" i="12"/>
  <c r="AD188" i="12"/>
  <c r="AD189" i="12"/>
  <c r="AD190" i="12"/>
  <c r="AD191" i="12"/>
  <c r="AD192" i="12"/>
  <c r="AD193" i="12"/>
  <c r="AD221" i="12"/>
  <c r="AD204" i="12"/>
  <c r="AD205" i="12" s="1"/>
  <c r="AD263" i="12"/>
  <c r="AE147" i="12"/>
  <c r="AE149" i="12"/>
  <c r="AE150" i="12"/>
  <c r="AE151" i="12"/>
  <c r="AE152" i="12"/>
  <c r="AE158" i="12"/>
  <c r="AE160" i="12"/>
  <c r="AE161" i="12"/>
  <c r="AE162" i="12"/>
  <c r="AE165" i="12"/>
  <c r="AE166" i="12"/>
  <c r="AE167" i="12"/>
  <c r="AE168" i="12"/>
  <c r="AE177" i="12"/>
  <c r="AE180" i="12"/>
  <c r="AE181" i="12"/>
  <c r="AE182" i="12"/>
  <c r="AE183" i="12"/>
  <c r="AE184" i="12"/>
  <c r="AE185" i="12"/>
  <c r="AE186" i="12"/>
  <c r="AE187" i="12"/>
  <c r="AE188" i="12"/>
  <c r="AE189" i="12"/>
  <c r="AE190" i="12"/>
  <c r="AE191" i="12"/>
  <c r="AE192" i="12"/>
  <c r="AE193" i="12"/>
  <c r="AE218" i="12"/>
  <c r="AE221" i="12"/>
  <c r="AE223" i="12"/>
  <c r="AE204" i="12"/>
  <c r="AE205" i="12"/>
  <c r="AE263" i="12"/>
  <c r="AF147" i="12"/>
  <c r="AF149" i="12"/>
  <c r="AF150" i="12"/>
  <c r="AF151" i="12"/>
  <c r="AF152" i="12"/>
  <c r="AF157" i="12"/>
  <c r="AF158" i="12"/>
  <c r="AF159" i="12"/>
  <c r="AF160" i="12"/>
  <c r="AF161" i="12"/>
  <c r="AF162" i="12"/>
  <c r="AF165" i="12"/>
  <c r="AF166" i="12"/>
  <c r="AF167" i="12"/>
  <c r="AF168" i="12"/>
  <c r="AF176" i="12"/>
  <c r="AF177" i="12"/>
  <c r="AF179" i="12"/>
  <c r="AF180" i="12"/>
  <c r="AF181" i="12"/>
  <c r="AF182" i="12"/>
  <c r="AF183" i="12"/>
  <c r="AF184" i="12"/>
  <c r="AF185" i="12"/>
  <c r="AF186" i="12"/>
  <c r="AF187" i="12"/>
  <c r="AF188" i="12"/>
  <c r="AF189" i="12"/>
  <c r="AF190" i="12"/>
  <c r="AF191" i="12"/>
  <c r="AF192" i="12"/>
  <c r="AF193" i="12"/>
  <c r="AF218" i="12"/>
  <c r="AF221" i="12"/>
  <c r="AF223" i="12"/>
  <c r="AF204" i="12"/>
  <c r="AF263" i="12"/>
  <c r="AG147" i="12"/>
  <c r="AG149" i="12"/>
  <c r="AG150" i="12"/>
  <c r="AG151" i="12"/>
  <c r="AG152" i="12"/>
  <c r="AG158" i="12"/>
  <c r="AG160" i="12"/>
  <c r="AG161" i="12"/>
  <c r="AG162" i="12"/>
  <c r="AG165" i="12"/>
  <c r="AG166" i="12"/>
  <c r="AG167" i="12"/>
  <c r="AG168" i="12"/>
  <c r="AG177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218" i="12"/>
  <c r="AG221" i="12"/>
  <c r="AG223" i="12"/>
  <c r="AG204" i="12"/>
  <c r="AG205" i="12"/>
  <c r="AG263" i="12"/>
  <c r="AL150" i="12"/>
  <c r="AK157" i="12"/>
  <c r="AJ157" i="12" s="1"/>
  <c r="AK158" i="12"/>
  <c r="AJ158" i="12" s="1"/>
  <c r="AK159" i="12"/>
  <c r="AJ159" i="12"/>
  <c r="AL159" i="12"/>
  <c r="AK160" i="12"/>
  <c r="AJ160" i="12"/>
  <c r="AL160" i="12" s="1"/>
  <c r="AK161" i="12"/>
  <c r="AJ161" i="12" s="1"/>
  <c r="AL161" i="12" s="1"/>
  <c r="AK162" i="12"/>
  <c r="AJ162" i="12" s="1"/>
  <c r="AH101" i="12"/>
  <c r="AL101" i="12"/>
  <c r="AM101" i="12" s="1"/>
  <c r="AL162" i="12"/>
  <c r="AJ163" i="12"/>
  <c r="AH102" i="12"/>
  <c r="AL102" i="12" s="1"/>
  <c r="AL163" i="12" s="1"/>
  <c r="AK164" i="12"/>
  <c r="AJ164" i="12" s="1"/>
  <c r="AJ165" i="12"/>
  <c r="AK166" i="12"/>
  <c r="AJ166" i="12"/>
  <c r="AK167" i="12"/>
  <c r="AJ167" i="12"/>
  <c r="AK168" i="12"/>
  <c r="AJ168" i="12" s="1"/>
  <c r="AM168" i="12" s="1"/>
  <c r="AK169" i="12"/>
  <c r="AJ169" i="12" s="1"/>
  <c r="AK170" i="12"/>
  <c r="AJ170" i="12" s="1"/>
  <c r="AK171" i="12"/>
  <c r="AJ171" i="12" s="1"/>
  <c r="AK172" i="12"/>
  <c r="AJ172" i="12"/>
  <c r="AK173" i="12"/>
  <c r="AJ173" i="12" s="1"/>
  <c r="AK174" i="12"/>
  <c r="AJ174" i="12" s="1"/>
  <c r="AM174" i="12" s="1"/>
  <c r="AH113" i="12"/>
  <c r="AL113" i="12" s="1"/>
  <c r="AK175" i="12"/>
  <c r="AJ175" i="12"/>
  <c r="AH114" i="12"/>
  <c r="AL114" i="12" s="1"/>
  <c r="AM114" i="12" s="1"/>
  <c r="AK176" i="12"/>
  <c r="AJ176" i="12" s="1"/>
  <c r="AH115" i="12"/>
  <c r="AL115" i="12" s="1"/>
  <c r="AM115" i="12" s="1"/>
  <c r="AN115" i="12" s="1"/>
  <c r="AO115" i="12" s="1"/>
  <c r="AP115" i="12" s="1"/>
  <c r="AQ115" i="12" s="1"/>
  <c r="AR115" i="12" s="1"/>
  <c r="AS115" i="12" s="1"/>
  <c r="AJ177" i="12"/>
  <c r="AL177" i="12" s="1"/>
  <c r="AH116" i="12"/>
  <c r="AL116" i="12" s="1"/>
  <c r="AM116" i="12" s="1"/>
  <c r="AN116" i="12" s="1"/>
  <c r="AJ178" i="12"/>
  <c r="AH117" i="12"/>
  <c r="AL117" i="12"/>
  <c r="AJ179" i="12"/>
  <c r="AM179" i="12" s="1"/>
  <c r="AJ180" i="12"/>
  <c r="AL180" i="12" s="1"/>
  <c r="AJ181" i="12"/>
  <c r="AH120" i="12"/>
  <c r="AL120" i="12"/>
  <c r="AM120" i="12" s="1"/>
  <c r="AK182" i="12"/>
  <c r="AJ182" i="12"/>
  <c r="AK183" i="12"/>
  <c r="AJ183" i="12"/>
  <c r="AL183" i="12" s="1"/>
  <c r="AM183" i="12" s="1"/>
  <c r="AN183" i="12" s="1"/>
  <c r="AO183" i="12" s="1"/>
  <c r="AP183" i="12" s="1"/>
  <c r="AQ183" i="12" s="1"/>
  <c r="AR183" i="12" s="1"/>
  <c r="AS183" i="12" s="1"/>
  <c r="AT183" i="12" s="1"/>
  <c r="AK184" i="12"/>
  <c r="AJ184" i="12" s="1"/>
  <c r="AL184" i="12" s="1"/>
  <c r="AL185" i="12"/>
  <c r="AL186" i="12"/>
  <c r="AL187" i="12"/>
  <c r="AL188" i="12"/>
  <c r="AL189" i="12"/>
  <c r="AL190" i="12"/>
  <c r="AL191" i="12"/>
  <c r="AL192" i="12"/>
  <c r="AL193" i="12"/>
  <c r="AL217" i="12"/>
  <c r="AL218" i="12"/>
  <c r="AL220" i="12"/>
  <c r="AL221" i="12"/>
  <c r="AL223" i="12"/>
  <c r="AL204" i="12"/>
  <c r="AL205" i="12"/>
  <c r="AL236" i="12"/>
  <c r="AL240" i="12"/>
  <c r="AM240" i="12" s="1"/>
  <c r="AL255" i="12"/>
  <c r="AL256" i="12"/>
  <c r="AM256" i="12" s="1"/>
  <c r="AN256" i="12" s="1"/>
  <c r="AO256" i="12" s="1"/>
  <c r="AP256" i="12" s="1"/>
  <c r="AQ256" i="12" s="1"/>
  <c r="AR256" i="12" s="1"/>
  <c r="AS256" i="12" s="1"/>
  <c r="AL263" i="12"/>
  <c r="AM150" i="12"/>
  <c r="AM96" i="12"/>
  <c r="AM98" i="12"/>
  <c r="AN98" i="12" s="1"/>
  <c r="AM99" i="12"/>
  <c r="AM160" i="12"/>
  <c r="AM100" i="12"/>
  <c r="AN100" i="12" s="1"/>
  <c r="AM103" i="12"/>
  <c r="AM107" i="12"/>
  <c r="AN107" i="12" s="1"/>
  <c r="AM113" i="12"/>
  <c r="AM177" i="12"/>
  <c r="AM117" i="12"/>
  <c r="AN117" i="12" s="1"/>
  <c r="AM118" i="12"/>
  <c r="AN118" i="12" s="1"/>
  <c r="AM119" i="12"/>
  <c r="AM122" i="12"/>
  <c r="AM181" i="12" s="1"/>
  <c r="AM121" i="12"/>
  <c r="AN121" i="12" s="1"/>
  <c r="AM182" i="12"/>
  <c r="AM185" i="12"/>
  <c r="AM186" i="12"/>
  <c r="AM187" i="12"/>
  <c r="AM188" i="12"/>
  <c r="AM189" i="12"/>
  <c r="AM190" i="12"/>
  <c r="AM191" i="12"/>
  <c r="AM192" i="12"/>
  <c r="AX192" i="12" s="1"/>
  <c r="AM123" i="12"/>
  <c r="AM124" i="12"/>
  <c r="AM125" i="12"/>
  <c r="AM217" i="12"/>
  <c r="AM218" i="12"/>
  <c r="AM220" i="12"/>
  <c r="AM221" i="12"/>
  <c r="AM223" i="12"/>
  <c r="AM204" i="12"/>
  <c r="AM205" i="12" s="1"/>
  <c r="AM236" i="12"/>
  <c r="AM252" i="12" s="1"/>
  <c r="AM263" i="12"/>
  <c r="AN150" i="12"/>
  <c r="AN159" i="12"/>
  <c r="AN99" i="12"/>
  <c r="AO99" i="12" s="1"/>
  <c r="AP99" i="12" s="1"/>
  <c r="AN103" i="12"/>
  <c r="AO103" i="12" s="1"/>
  <c r="AN168" i="12"/>
  <c r="AN113" i="12"/>
  <c r="AN119" i="12"/>
  <c r="AO119" i="12" s="1"/>
  <c r="AN181" i="12"/>
  <c r="AN185" i="12"/>
  <c r="AN186" i="12"/>
  <c r="AN187" i="12"/>
  <c r="AN188" i="12"/>
  <c r="AN189" i="12"/>
  <c r="AN190" i="12"/>
  <c r="AN191" i="12"/>
  <c r="AN192" i="12"/>
  <c r="AN217" i="12"/>
  <c r="AN218" i="12"/>
  <c r="AN220" i="12"/>
  <c r="AN221" i="12"/>
  <c r="AN223" i="12"/>
  <c r="AN204" i="12"/>
  <c r="AN205" i="12" s="1"/>
  <c r="AN240" i="12"/>
  <c r="AO240" i="12" s="1"/>
  <c r="AP240" i="12" s="1"/>
  <c r="AQ240" i="12" s="1"/>
  <c r="AR240" i="12" s="1"/>
  <c r="AS240" i="12" s="1"/>
  <c r="AT240" i="12" s="1"/>
  <c r="AU240" i="12" s="1"/>
  <c r="AV240" i="12" s="1"/>
  <c r="AW240" i="12" s="1"/>
  <c r="AX240" i="12" s="1"/>
  <c r="AN263" i="12"/>
  <c r="AO150" i="12"/>
  <c r="AO155" i="12" s="1"/>
  <c r="AO98" i="12"/>
  <c r="AP98" i="12" s="1"/>
  <c r="AO107" i="12"/>
  <c r="AO116" i="12"/>
  <c r="AP116" i="12" s="1"/>
  <c r="AO181" i="12"/>
  <c r="AO185" i="12"/>
  <c r="AO186" i="12"/>
  <c r="AO187" i="12"/>
  <c r="AO188" i="12"/>
  <c r="AO189" i="12"/>
  <c r="AO190" i="12"/>
  <c r="AO191" i="12"/>
  <c r="AO192" i="12"/>
  <c r="AO217" i="12"/>
  <c r="AO218" i="12"/>
  <c r="AO220" i="12"/>
  <c r="AO221" i="12"/>
  <c r="AO223" i="12"/>
  <c r="AO204" i="12"/>
  <c r="AO263" i="12"/>
  <c r="AP150" i="12"/>
  <c r="AP155" i="12" s="1"/>
  <c r="AP103" i="12"/>
  <c r="AQ103" i="12" s="1"/>
  <c r="AP107" i="12"/>
  <c r="AQ107" i="12" s="1"/>
  <c r="AP181" i="12"/>
  <c r="AP185" i="12"/>
  <c r="AP186" i="12"/>
  <c r="AP187" i="12"/>
  <c r="AP188" i="12"/>
  <c r="AP189" i="12"/>
  <c r="AP190" i="12"/>
  <c r="AP191" i="12"/>
  <c r="AP192" i="12"/>
  <c r="AP217" i="12"/>
  <c r="AP218" i="12"/>
  <c r="AP220" i="12"/>
  <c r="AP221" i="12"/>
  <c r="AP223" i="12"/>
  <c r="AP204" i="12"/>
  <c r="AP205" i="12" s="1"/>
  <c r="AP263" i="12"/>
  <c r="AQ150" i="12"/>
  <c r="AQ98" i="12"/>
  <c r="AR98" i="12" s="1"/>
  <c r="AS98" i="12" s="1"/>
  <c r="AQ181" i="12"/>
  <c r="AQ185" i="12"/>
  <c r="AQ186" i="12"/>
  <c r="AQ187" i="12"/>
  <c r="AQ188" i="12"/>
  <c r="AQ189" i="12"/>
  <c r="AQ190" i="12"/>
  <c r="AQ191" i="12"/>
  <c r="AQ192" i="12"/>
  <c r="AQ217" i="12"/>
  <c r="AQ218" i="12"/>
  <c r="AQ220" i="12"/>
  <c r="AQ221" i="12"/>
  <c r="AQ223" i="12"/>
  <c r="AQ204" i="12"/>
  <c r="AQ205" i="12" s="1"/>
  <c r="AQ263" i="12"/>
  <c r="AR150" i="12"/>
  <c r="AR181" i="12"/>
  <c r="AR185" i="12"/>
  <c r="AR186" i="12"/>
  <c r="AR187" i="12"/>
  <c r="AR188" i="12"/>
  <c r="AR189" i="12"/>
  <c r="AR190" i="12"/>
  <c r="AR191" i="12"/>
  <c r="AR192" i="12"/>
  <c r="AR217" i="12"/>
  <c r="AR218" i="12"/>
  <c r="AR220" i="12"/>
  <c r="AR221" i="12"/>
  <c r="AR223" i="12"/>
  <c r="AR204" i="12"/>
  <c r="AR205" i="12"/>
  <c r="AR263" i="12"/>
  <c r="AS150" i="12"/>
  <c r="AS155" i="12" s="1"/>
  <c r="AS181" i="12"/>
  <c r="AS185" i="12"/>
  <c r="AS186" i="12"/>
  <c r="AS187" i="12"/>
  <c r="AS188" i="12"/>
  <c r="AS189" i="12"/>
  <c r="AS190" i="12"/>
  <c r="AS191" i="12"/>
  <c r="AS192" i="12"/>
  <c r="AS217" i="12"/>
  <c r="AS218" i="12"/>
  <c r="AS220" i="12"/>
  <c r="AS221" i="12"/>
  <c r="AS223" i="12"/>
  <c r="AS204" i="12"/>
  <c r="AS205" i="12" s="1"/>
  <c r="AS263" i="12"/>
  <c r="AT150" i="12"/>
  <c r="AT151" i="12"/>
  <c r="AT152" i="12"/>
  <c r="AT181" i="12"/>
  <c r="AT185" i="12"/>
  <c r="AT186" i="12"/>
  <c r="AT187" i="12"/>
  <c r="AT188" i="12"/>
  <c r="AT189" i="12"/>
  <c r="AT190" i="12"/>
  <c r="AT191" i="12"/>
  <c r="AT192" i="12"/>
  <c r="AT217" i="12"/>
  <c r="AT218" i="12"/>
  <c r="AT220" i="12"/>
  <c r="AT221" i="12"/>
  <c r="AT223" i="12"/>
  <c r="AT204" i="12"/>
  <c r="AT205" i="12" s="1"/>
  <c r="AT256" i="12"/>
  <c r="AU256" i="12" s="1"/>
  <c r="AV256" i="12" s="1"/>
  <c r="AW256" i="12" s="1"/>
  <c r="AT263" i="12"/>
  <c r="AU150" i="12"/>
  <c r="AU151" i="12"/>
  <c r="AU152" i="12"/>
  <c r="AU181" i="12"/>
  <c r="AU183" i="12"/>
  <c r="AV183" i="12" s="1"/>
  <c r="AW183" i="12" s="1"/>
  <c r="AU185" i="12"/>
  <c r="AU186" i="12"/>
  <c r="AU187" i="12"/>
  <c r="AU188" i="12"/>
  <c r="AU189" i="12"/>
  <c r="AU190" i="12"/>
  <c r="AU191" i="12"/>
  <c r="AU192" i="12"/>
  <c r="AU217" i="12"/>
  <c r="AU218" i="12"/>
  <c r="AU220" i="12"/>
  <c r="AU221" i="12"/>
  <c r="AU223" i="12"/>
  <c r="AU204" i="12"/>
  <c r="AU205" i="12"/>
  <c r="AU263" i="12"/>
  <c r="AV150" i="12"/>
  <c r="AV151" i="12"/>
  <c r="AV152" i="12"/>
  <c r="AV181" i="12"/>
  <c r="AV185" i="12"/>
  <c r="AV186" i="12"/>
  <c r="AV187" i="12"/>
  <c r="AV188" i="12"/>
  <c r="AV189" i="12"/>
  <c r="AV190" i="12"/>
  <c r="AX190" i="12" s="1"/>
  <c r="AV191" i="12"/>
  <c r="AV192" i="12"/>
  <c r="AV217" i="12"/>
  <c r="AV218" i="12"/>
  <c r="AV220" i="12"/>
  <c r="AV221" i="12"/>
  <c r="AV223" i="12"/>
  <c r="AV204" i="12"/>
  <c r="AV205" i="12" s="1"/>
  <c r="AV263" i="12"/>
  <c r="AW150" i="12"/>
  <c r="AW151" i="12"/>
  <c r="AW152" i="12"/>
  <c r="AW181" i="12"/>
  <c r="AW185" i="12"/>
  <c r="AW186" i="12"/>
  <c r="AW187" i="12"/>
  <c r="AW188" i="12"/>
  <c r="AW189" i="12"/>
  <c r="AW190" i="12"/>
  <c r="AW191" i="12"/>
  <c r="AW192" i="12"/>
  <c r="AW217" i="12"/>
  <c r="AW218" i="12"/>
  <c r="AW220" i="12"/>
  <c r="AW221" i="12"/>
  <c r="AW223" i="12"/>
  <c r="AW204" i="12"/>
  <c r="AW205" i="12" s="1"/>
  <c r="AW263" i="12"/>
  <c r="BB151" i="12"/>
  <c r="BA157" i="12"/>
  <c r="AZ157" i="12" s="1"/>
  <c r="BA158" i="12"/>
  <c r="AZ158" i="12" s="1"/>
  <c r="BA159" i="12"/>
  <c r="AZ159" i="12" s="1"/>
  <c r="BA160" i="12"/>
  <c r="AZ160" i="12" s="1"/>
  <c r="BA161" i="12"/>
  <c r="AZ161" i="12" s="1"/>
  <c r="BA162" i="12"/>
  <c r="AZ162" i="12" s="1"/>
  <c r="AZ163" i="12"/>
  <c r="BA164" i="12"/>
  <c r="AZ164" i="12" s="1"/>
  <c r="BB164" i="12" s="1"/>
  <c r="AZ165" i="12"/>
  <c r="BA166" i="12"/>
  <c r="AZ166" i="12"/>
  <c r="BB166" i="12" s="1"/>
  <c r="BA167" i="12"/>
  <c r="AZ167" i="12" s="1"/>
  <c r="BA168" i="12"/>
  <c r="AZ168" i="12" s="1"/>
  <c r="BM168" i="12" s="1"/>
  <c r="BA169" i="12"/>
  <c r="AZ169" i="12" s="1"/>
  <c r="BA170" i="12"/>
  <c r="AZ170" i="12"/>
  <c r="BA171" i="12"/>
  <c r="AZ171" i="12" s="1"/>
  <c r="BA172" i="12"/>
  <c r="AZ172" i="12" s="1"/>
  <c r="BA173" i="12"/>
  <c r="AZ173" i="12" s="1"/>
  <c r="BA174" i="12"/>
  <c r="AZ174" i="12"/>
  <c r="BB174" i="12" s="1"/>
  <c r="BA175" i="12"/>
  <c r="AZ175" i="12" s="1"/>
  <c r="BA176" i="12"/>
  <c r="AZ176" i="12" s="1"/>
  <c r="BB176" i="12" s="1"/>
  <c r="BA177" i="12"/>
  <c r="AZ177" i="12" s="1"/>
  <c r="BB177" i="12" s="1"/>
  <c r="BA178" i="12"/>
  <c r="AZ178" i="12" s="1"/>
  <c r="BB178" i="12" s="1"/>
  <c r="BA179" i="12"/>
  <c r="AZ179" i="12" s="1"/>
  <c r="BA180" i="12"/>
  <c r="AZ180" i="12" s="1"/>
  <c r="AZ181" i="12"/>
  <c r="BE181" i="12" s="1"/>
  <c r="BA182" i="12"/>
  <c r="AZ182" i="12" s="1"/>
  <c r="BB182" i="12" s="1"/>
  <c r="BA183" i="12"/>
  <c r="AZ183" i="12" s="1"/>
  <c r="BB183" i="12" s="1"/>
  <c r="BC183" i="12" s="1"/>
  <c r="BD183" i="12" s="1"/>
  <c r="BE183" i="12" s="1"/>
  <c r="BF183" i="12" s="1"/>
  <c r="BG183" i="12" s="1"/>
  <c r="BH183" i="12" s="1"/>
  <c r="BI183" i="12" s="1"/>
  <c r="BJ183" i="12" s="1"/>
  <c r="BK183" i="12" s="1"/>
  <c r="BL183" i="12" s="1"/>
  <c r="BM183" i="12" s="1"/>
  <c r="BA184" i="12"/>
  <c r="AZ184" i="12"/>
  <c r="BB184" i="12" s="1"/>
  <c r="BC184" i="12" s="1"/>
  <c r="BD184" i="12" s="1"/>
  <c r="BE184" i="12" s="1"/>
  <c r="BF184" i="12" s="1"/>
  <c r="BG184" i="12" s="1"/>
  <c r="BH184" i="12" s="1"/>
  <c r="BI184" i="12" s="1"/>
  <c r="BJ184" i="12" s="1"/>
  <c r="BK184" i="12" s="1"/>
  <c r="BL184" i="12" s="1"/>
  <c r="BM184" i="12" s="1"/>
  <c r="BB185" i="12"/>
  <c r="BB186" i="12"/>
  <c r="BB187" i="12"/>
  <c r="BB188" i="12"/>
  <c r="BB189" i="12"/>
  <c r="BB190" i="12"/>
  <c r="BB191" i="12"/>
  <c r="BB192" i="12"/>
  <c r="AX124" i="12"/>
  <c r="BB124" i="12"/>
  <c r="AX125" i="12"/>
  <c r="BB125" i="12" s="1"/>
  <c r="BB217" i="12"/>
  <c r="BB218" i="12"/>
  <c r="BB219" i="12"/>
  <c r="BB220" i="12"/>
  <c r="BB221" i="12"/>
  <c r="BB223" i="12"/>
  <c r="BB204" i="12"/>
  <c r="BB205" i="12"/>
  <c r="BB236" i="12"/>
  <c r="BC236" i="12" s="1"/>
  <c r="BD236" i="12" s="1"/>
  <c r="BE236" i="12" s="1"/>
  <c r="BF236" i="12" s="1"/>
  <c r="BB240" i="12"/>
  <c r="BC240" i="12" s="1"/>
  <c r="BD240" i="12" s="1"/>
  <c r="BE240" i="12" s="1"/>
  <c r="BB255" i="12"/>
  <c r="BB256" i="12"/>
  <c r="BB257" i="12"/>
  <c r="BB263" i="12"/>
  <c r="BC151" i="12"/>
  <c r="BC103" i="12"/>
  <c r="BC104" i="12"/>
  <c r="BD104" i="12" s="1"/>
  <c r="BD165" i="12" s="1"/>
  <c r="BC105" i="12"/>
  <c r="BD105" i="12" s="1"/>
  <c r="BE105" i="12" s="1"/>
  <c r="BC168" i="12"/>
  <c r="BC176" i="12"/>
  <c r="BC177" i="12"/>
  <c r="BC178" i="12"/>
  <c r="BC185" i="12"/>
  <c r="BC186" i="12"/>
  <c r="BC187" i="12"/>
  <c r="BC188" i="12"/>
  <c r="BC189" i="12"/>
  <c r="BC190" i="12"/>
  <c r="BC191" i="12"/>
  <c r="BC192" i="12"/>
  <c r="BC122" i="12"/>
  <c r="BD122" i="12" s="1"/>
  <c r="BE122" i="12" s="1"/>
  <c r="BF122" i="12" s="1"/>
  <c r="BG122" i="12" s="1"/>
  <c r="BC123" i="12"/>
  <c r="BC217" i="12"/>
  <c r="BC218" i="12"/>
  <c r="BC219" i="12"/>
  <c r="BC220" i="12"/>
  <c r="BC221" i="12"/>
  <c r="BC223" i="12"/>
  <c r="BC204" i="12"/>
  <c r="BC255" i="12"/>
  <c r="BD255" i="12" s="1"/>
  <c r="BC256" i="12"/>
  <c r="BC263" i="12"/>
  <c r="BD151" i="12"/>
  <c r="BD103" i="12"/>
  <c r="BD164" i="12" s="1"/>
  <c r="BD176" i="12"/>
  <c r="BD181" i="12"/>
  <c r="BD185" i="12"/>
  <c r="BD186" i="12"/>
  <c r="BD187" i="12"/>
  <c r="BD188" i="12"/>
  <c r="BD189" i="12"/>
  <c r="BD190" i="12"/>
  <c r="BD191" i="12"/>
  <c r="BD192" i="12"/>
  <c r="BD123" i="12"/>
  <c r="BD217" i="12"/>
  <c r="BD218" i="12"/>
  <c r="BD219" i="12"/>
  <c r="BD220" i="12"/>
  <c r="BD221" i="12"/>
  <c r="BD223" i="12"/>
  <c r="BD204" i="12"/>
  <c r="BD205" i="12" s="1"/>
  <c r="BD263" i="12"/>
  <c r="BE151" i="12"/>
  <c r="BE103" i="12"/>
  <c r="BF103" i="12" s="1"/>
  <c r="BG103" i="12" s="1"/>
  <c r="BH103" i="12" s="1"/>
  <c r="BI103" i="12" s="1"/>
  <c r="BJ103" i="12" s="1"/>
  <c r="BE104" i="12"/>
  <c r="BF104" i="12" s="1"/>
  <c r="BG104" i="12" s="1"/>
  <c r="BE185" i="12"/>
  <c r="BE186" i="12"/>
  <c r="BE187" i="12"/>
  <c r="BE188" i="12"/>
  <c r="BE189" i="12"/>
  <c r="BE190" i="12"/>
  <c r="BE191" i="12"/>
  <c r="BE192" i="12"/>
  <c r="BE123" i="12"/>
  <c r="BF123" i="12" s="1"/>
  <c r="BG123" i="12" s="1"/>
  <c r="BH123" i="12" s="1"/>
  <c r="BI123" i="12" s="1"/>
  <c r="BJ123" i="12" s="1"/>
  <c r="BK123" i="12" s="1"/>
  <c r="BL123" i="12" s="1"/>
  <c r="BM123" i="12" s="1"/>
  <c r="BN123" i="12" s="1"/>
  <c r="BE217" i="12"/>
  <c r="BE218" i="12"/>
  <c r="BE219" i="12"/>
  <c r="BE220" i="12"/>
  <c r="BE221" i="12"/>
  <c r="BE223" i="12"/>
  <c r="BE204" i="12"/>
  <c r="BE205" i="12"/>
  <c r="BE263" i="12"/>
  <c r="BF151" i="12"/>
  <c r="BF105" i="12"/>
  <c r="BF167" i="12"/>
  <c r="BF168" i="12"/>
  <c r="BF181" i="12"/>
  <c r="BF185" i="12"/>
  <c r="BF186" i="12"/>
  <c r="BF187" i="12"/>
  <c r="BF188" i="12"/>
  <c r="BF189" i="12"/>
  <c r="BF190" i="12"/>
  <c r="BF191" i="12"/>
  <c r="BF192" i="12"/>
  <c r="BF121" i="12"/>
  <c r="BG121" i="12" s="1"/>
  <c r="BH121" i="12" s="1"/>
  <c r="BF217" i="12"/>
  <c r="BF218" i="12"/>
  <c r="BF219" i="12"/>
  <c r="BF220" i="12"/>
  <c r="BF221" i="12"/>
  <c r="BF223" i="12"/>
  <c r="BF204" i="12"/>
  <c r="BF205" i="12" s="1"/>
  <c r="BF263" i="12"/>
  <c r="BG151" i="12"/>
  <c r="BG105" i="12"/>
  <c r="BH105" i="12" s="1"/>
  <c r="BG174" i="12"/>
  <c r="BG181" i="12"/>
  <c r="BG185" i="12"/>
  <c r="BG186" i="12"/>
  <c r="BG187" i="12"/>
  <c r="BG188" i="12"/>
  <c r="BG189" i="12"/>
  <c r="BG190" i="12"/>
  <c r="BG191" i="12"/>
  <c r="BG192" i="12"/>
  <c r="BG217" i="12"/>
  <c r="BG218" i="12"/>
  <c r="BG219" i="12"/>
  <c r="BG220" i="12"/>
  <c r="BG221" i="12"/>
  <c r="BG223" i="12"/>
  <c r="BG204" i="12"/>
  <c r="BG205" i="12"/>
  <c r="BG263" i="12"/>
  <c r="BH151" i="12"/>
  <c r="BH181" i="12"/>
  <c r="BH185" i="12"/>
  <c r="BH186" i="12"/>
  <c r="BH187" i="12"/>
  <c r="BH188" i="12"/>
  <c r="BH189" i="12"/>
  <c r="BH190" i="12"/>
  <c r="BH191" i="12"/>
  <c r="BH192" i="12"/>
  <c r="BH122" i="12"/>
  <c r="BI122" i="12" s="1"/>
  <c r="BJ122" i="12" s="1"/>
  <c r="BK122" i="12" s="1"/>
  <c r="BL122" i="12" s="1"/>
  <c r="BM122" i="12" s="1"/>
  <c r="BN122" i="12" s="1"/>
  <c r="BH217" i="12"/>
  <c r="BH218" i="12"/>
  <c r="BH219" i="12"/>
  <c r="BH220" i="12"/>
  <c r="BH221" i="12"/>
  <c r="BH223" i="12"/>
  <c r="BH204" i="12"/>
  <c r="BH205" i="12" s="1"/>
  <c r="BH263" i="12"/>
  <c r="BI151" i="12"/>
  <c r="BI105" i="12"/>
  <c r="BJ105" i="12" s="1"/>
  <c r="BK105" i="12" s="1"/>
  <c r="BL105" i="12" s="1"/>
  <c r="BI185" i="12"/>
  <c r="BI186" i="12"/>
  <c r="BI187" i="12"/>
  <c r="BI188" i="12"/>
  <c r="BI189" i="12"/>
  <c r="BI190" i="12"/>
  <c r="BI191" i="12"/>
  <c r="BI192" i="12"/>
  <c r="BI121" i="12"/>
  <c r="BJ121" i="12" s="1"/>
  <c r="BK121" i="12" s="1"/>
  <c r="BL121" i="12" s="1"/>
  <c r="BM121" i="12" s="1"/>
  <c r="BI217" i="12"/>
  <c r="BI218" i="12"/>
  <c r="BI219" i="12"/>
  <c r="BI220" i="12"/>
  <c r="BI221" i="12"/>
  <c r="BI223" i="12"/>
  <c r="BI204" i="12"/>
  <c r="BI205" i="12" s="1"/>
  <c r="BI263" i="12"/>
  <c r="BJ151" i="12"/>
  <c r="BJ185" i="12"/>
  <c r="BJ186" i="12"/>
  <c r="BJ187" i="12"/>
  <c r="BJ188" i="12"/>
  <c r="BJ189" i="12"/>
  <c r="BJ190" i="12"/>
  <c r="BJ191" i="12"/>
  <c r="BJ192" i="12"/>
  <c r="BJ217" i="12"/>
  <c r="BJ218" i="12"/>
  <c r="BJ219" i="12"/>
  <c r="BJ220" i="12"/>
  <c r="BJ221" i="12"/>
  <c r="BJ223" i="12"/>
  <c r="BJ204" i="12"/>
  <c r="BJ205" i="12"/>
  <c r="BJ263" i="12"/>
  <c r="BK151" i="12"/>
  <c r="BK185" i="12"/>
  <c r="BK186" i="12"/>
  <c r="BK187" i="12"/>
  <c r="BK188" i="12"/>
  <c r="BK189" i="12"/>
  <c r="BK190" i="12"/>
  <c r="BK191" i="12"/>
  <c r="BK192" i="12"/>
  <c r="BK217" i="12"/>
  <c r="BK218" i="12"/>
  <c r="BK219" i="12"/>
  <c r="BK220" i="12"/>
  <c r="BK221" i="12"/>
  <c r="BK223" i="12"/>
  <c r="BK204" i="12"/>
  <c r="BK205" i="12" s="1"/>
  <c r="BK263" i="12"/>
  <c r="BL151" i="12"/>
  <c r="BL174" i="12"/>
  <c r="BL181" i="12"/>
  <c r="BL185" i="12"/>
  <c r="BL186" i="12"/>
  <c r="BL187" i="12"/>
  <c r="BL188" i="12"/>
  <c r="BL189" i="12"/>
  <c r="BL190" i="12"/>
  <c r="BL191" i="12"/>
  <c r="BL192" i="12"/>
  <c r="BL217" i="12"/>
  <c r="BL218" i="12"/>
  <c r="BL219" i="12"/>
  <c r="BL220" i="12"/>
  <c r="BL221" i="12"/>
  <c r="BL223" i="12"/>
  <c r="BL204" i="12"/>
  <c r="BL205" i="12" s="1"/>
  <c r="BL263" i="12"/>
  <c r="BM151" i="12"/>
  <c r="BM181" i="12"/>
  <c r="BM185" i="12"/>
  <c r="BM186" i="12"/>
  <c r="BM187" i="12"/>
  <c r="BM188" i="12"/>
  <c r="BM189" i="12"/>
  <c r="BM190" i="12"/>
  <c r="BM191" i="12"/>
  <c r="BM192" i="12"/>
  <c r="BM217" i="12"/>
  <c r="BM218" i="12"/>
  <c r="BM219" i="12"/>
  <c r="BM220" i="12"/>
  <c r="BM221" i="12"/>
  <c r="BM223" i="12"/>
  <c r="BM204" i="12"/>
  <c r="BM205" i="12" s="1"/>
  <c r="BM263" i="12"/>
  <c r="BR151" i="12"/>
  <c r="BR162" i="12"/>
  <c r="BR164" i="12"/>
  <c r="BR175" i="12"/>
  <c r="BR176" i="12"/>
  <c r="BR120" i="12"/>
  <c r="BR181" i="12"/>
  <c r="BQ182" i="12"/>
  <c r="BP182" i="12"/>
  <c r="BR182" i="12" s="1"/>
  <c r="BQ183" i="12"/>
  <c r="BP183" i="12" s="1"/>
  <c r="BR183" i="12" s="1"/>
  <c r="BQ184" i="12"/>
  <c r="BP184" i="12" s="1"/>
  <c r="BR184" i="12" s="1"/>
  <c r="BS184" i="12" s="1"/>
  <c r="BT184" i="12" s="1"/>
  <c r="BU184" i="12" s="1"/>
  <c r="BV184" i="12" s="1"/>
  <c r="BW184" i="12" s="1"/>
  <c r="BX184" i="12" s="1"/>
  <c r="BY184" i="12" s="1"/>
  <c r="BZ184" i="12" s="1"/>
  <c r="CA184" i="12" s="1"/>
  <c r="CB184" i="12" s="1"/>
  <c r="CC184" i="12" s="1"/>
  <c r="BR185" i="12"/>
  <c r="BR186" i="12"/>
  <c r="BR187" i="12"/>
  <c r="BR188" i="12"/>
  <c r="BR189" i="12"/>
  <c r="BR190" i="12"/>
  <c r="BR191" i="12"/>
  <c r="BR192" i="12"/>
  <c r="CD192" i="12" s="1"/>
  <c r="BN124" i="12"/>
  <c r="BR124" i="12" s="1"/>
  <c r="BN125" i="12"/>
  <c r="BR125" i="12" s="1"/>
  <c r="BR218" i="12"/>
  <c r="BR219" i="12"/>
  <c r="BR220" i="12"/>
  <c r="BR221" i="12"/>
  <c r="BR223" i="12"/>
  <c r="CD223" i="12" s="1"/>
  <c r="BR204" i="12"/>
  <c r="BR236" i="12"/>
  <c r="BR240" i="12"/>
  <c r="BR252" i="12"/>
  <c r="BR255" i="12"/>
  <c r="BR256" i="12"/>
  <c r="BS256" i="12" s="1"/>
  <c r="BT256" i="12" s="1"/>
  <c r="BU256" i="12" s="1"/>
  <c r="BV256" i="12" s="1"/>
  <c r="BW256" i="12" s="1"/>
  <c r="BX256" i="12" s="1"/>
  <c r="BY256" i="12" s="1"/>
  <c r="BZ256" i="12" s="1"/>
  <c r="CA256" i="12" s="1"/>
  <c r="CB256" i="12" s="1"/>
  <c r="CC256" i="12" s="1"/>
  <c r="BR263" i="12"/>
  <c r="BS151" i="12"/>
  <c r="BS103" i="12"/>
  <c r="BT103" i="12" s="1"/>
  <c r="BS175" i="12"/>
  <c r="BS180" i="12"/>
  <c r="BS185" i="12"/>
  <c r="BS186" i="12"/>
  <c r="CD186" i="12" s="1"/>
  <c r="BS187" i="12"/>
  <c r="BS188" i="12"/>
  <c r="BS189" i="12"/>
  <c r="BS190" i="12"/>
  <c r="BS191" i="12"/>
  <c r="CD191" i="12" s="1"/>
  <c r="BS192" i="12"/>
  <c r="BS121" i="12"/>
  <c r="BT121" i="12" s="1"/>
  <c r="BU121" i="12" s="1"/>
  <c r="BV121" i="12" s="1"/>
  <c r="BW121" i="12" s="1"/>
  <c r="BX121" i="12" s="1"/>
  <c r="BY121" i="12" s="1"/>
  <c r="BZ121" i="12" s="1"/>
  <c r="CA121" i="12" s="1"/>
  <c r="CB121" i="12" s="1"/>
  <c r="CC121" i="12" s="1"/>
  <c r="BS122" i="12"/>
  <c r="BT122" i="12" s="1"/>
  <c r="BU122" i="12" s="1"/>
  <c r="BV122" i="12" s="1"/>
  <c r="BW122" i="12" s="1"/>
  <c r="BX122" i="12" s="1"/>
  <c r="BY122" i="12" s="1"/>
  <c r="BZ122" i="12" s="1"/>
  <c r="CA122" i="12" s="1"/>
  <c r="CB122" i="12" s="1"/>
  <c r="CC122" i="12" s="1"/>
  <c r="CD122" i="12" s="1"/>
  <c r="BS123" i="12"/>
  <c r="BS218" i="12"/>
  <c r="BS219" i="12"/>
  <c r="BS220" i="12"/>
  <c r="BS221" i="12"/>
  <c r="BS223" i="12"/>
  <c r="BS204" i="12"/>
  <c r="BS205" i="12" s="1"/>
  <c r="BS240" i="12"/>
  <c r="BT240" i="12" s="1"/>
  <c r="BU240" i="12" s="1"/>
  <c r="BV240" i="12" s="1"/>
  <c r="BW240" i="12" s="1"/>
  <c r="BX240" i="12" s="1"/>
  <c r="BY240" i="12" s="1"/>
  <c r="BZ240" i="12" s="1"/>
  <c r="CA240" i="12" s="1"/>
  <c r="CB240" i="12" s="1"/>
  <c r="CC240" i="12" s="1"/>
  <c r="CD240" i="12" s="1"/>
  <c r="BS255" i="12"/>
  <c r="BS263" i="12"/>
  <c r="BT151" i="12"/>
  <c r="BT162" i="12"/>
  <c r="BT163" i="12"/>
  <c r="BT166" i="12"/>
  <c r="BT175" i="12"/>
  <c r="BT181" i="12"/>
  <c r="BT185" i="12"/>
  <c r="BT186" i="12"/>
  <c r="BT187" i="12"/>
  <c r="BT188" i="12"/>
  <c r="BT189" i="12"/>
  <c r="BT190" i="12"/>
  <c r="BT191" i="12"/>
  <c r="BT192" i="12"/>
  <c r="BT123" i="12"/>
  <c r="BU123" i="12" s="1"/>
  <c r="BV123" i="12" s="1"/>
  <c r="BW123" i="12" s="1"/>
  <c r="BX123" i="12" s="1"/>
  <c r="BY123" i="12" s="1"/>
  <c r="BZ123" i="12" s="1"/>
  <c r="CA123" i="12" s="1"/>
  <c r="CB123" i="12" s="1"/>
  <c r="CC123" i="12" s="1"/>
  <c r="CD123" i="12" s="1"/>
  <c r="BT218" i="12"/>
  <c r="BT219" i="12"/>
  <c r="BT220" i="12"/>
  <c r="BT221" i="12"/>
  <c r="BT223" i="12"/>
  <c r="BT204" i="12"/>
  <c r="BT205" i="12"/>
  <c r="BT263" i="12"/>
  <c r="BU151" i="12"/>
  <c r="BU166" i="12"/>
  <c r="BU175" i="12"/>
  <c r="BU180" i="12"/>
  <c r="BU185" i="12"/>
  <c r="BU186" i="12"/>
  <c r="BU187" i="12"/>
  <c r="BU188" i="12"/>
  <c r="BU189" i="12"/>
  <c r="BU190" i="12"/>
  <c r="BU191" i="12"/>
  <c r="BU192" i="12"/>
  <c r="BU218" i="12"/>
  <c r="BU219" i="12"/>
  <c r="BU220" i="12"/>
  <c r="BU221" i="12"/>
  <c r="BU223" i="12"/>
  <c r="BU204" i="12"/>
  <c r="BU205" i="12"/>
  <c r="BU263" i="12"/>
  <c r="BV151" i="12"/>
  <c r="BV166" i="12"/>
  <c r="BV175" i="12"/>
  <c r="BV180" i="12"/>
  <c r="BV181" i="12"/>
  <c r="BV185" i="12"/>
  <c r="BV186" i="12"/>
  <c r="BV187" i="12"/>
  <c r="BV188" i="12"/>
  <c r="BV189" i="12"/>
  <c r="BV190" i="12"/>
  <c r="BV191" i="12"/>
  <c r="BV192" i="12"/>
  <c r="BV218" i="12"/>
  <c r="BV219" i="12"/>
  <c r="BV220" i="12"/>
  <c r="BV221" i="12"/>
  <c r="BV223" i="12"/>
  <c r="BV204" i="12"/>
  <c r="BV205" i="12" s="1"/>
  <c r="BV263" i="12"/>
  <c r="BW151" i="12"/>
  <c r="BW162" i="12"/>
  <c r="BW166" i="12"/>
  <c r="BW185" i="12"/>
  <c r="BW186" i="12"/>
  <c r="BW187" i="12"/>
  <c r="BW188" i="12"/>
  <c r="BW189" i="12"/>
  <c r="BW190" i="12"/>
  <c r="BW191" i="12"/>
  <c r="BW192" i="12"/>
  <c r="BW218" i="12"/>
  <c r="BW219" i="12"/>
  <c r="BW220" i="12"/>
  <c r="BW221" i="12"/>
  <c r="BW223" i="12"/>
  <c r="BW204" i="12"/>
  <c r="BW205" i="12"/>
  <c r="BW263" i="12"/>
  <c r="BX151" i="12"/>
  <c r="BX166" i="12"/>
  <c r="BX175" i="12"/>
  <c r="BX180" i="12"/>
  <c r="BX181" i="12"/>
  <c r="BX185" i="12"/>
  <c r="BX186" i="12"/>
  <c r="BX187" i="12"/>
  <c r="BX188" i="12"/>
  <c r="BX189" i="12"/>
  <c r="BX190" i="12"/>
  <c r="BX191" i="12"/>
  <c r="BX192" i="12"/>
  <c r="BX218" i="12"/>
  <c r="BX219" i="12"/>
  <c r="BX220" i="12"/>
  <c r="BX221" i="12"/>
  <c r="BX223" i="12"/>
  <c r="BX204" i="12"/>
  <c r="BX205" i="12" s="1"/>
  <c r="BX263" i="12"/>
  <c r="BY151" i="12"/>
  <c r="BY181" i="12"/>
  <c r="BY185" i="12"/>
  <c r="BY186" i="12"/>
  <c r="BY187" i="12"/>
  <c r="BY188" i="12"/>
  <c r="BY189" i="12"/>
  <c r="BY190" i="12"/>
  <c r="BY191" i="12"/>
  <c r="BY192" i="12"/>
  <c r="BY218" i="12"/>
  <c r="BY219" i="12"/>
  <c r="BY220" i="12"/>
  <c r="BY221" i="12"/>
  <c r="BY223" i="12"/>
  <c r="BY204" i="12"/>
  <c r="BY205" i="12"/>
  <c r="BY263" i="12"/>
  <c r="BZ151" i="12"/>
  <c r="BZ181" i="12"/>
  <c r="BZ185" i="12"/>
  <c r="BZ186" i="12"/>
  <c r="BZ187" i="12"/>
  <c r="BZ188" i="12"/>
  <c r="BZ189" i="12"/>
  <c r="BZ190" i="12"/>
  <c r="BZ191" i="12"/>
  <c r="BZ192" i="12"/>
  <c r="BZ218" i="12"/>
  <c r="BZ219" i="12"/>
  <c r="BZ220" i="12"/>
  <c r="BZ221" i="12"/>
  <c r="BZ223" i="12"/>
  <c r="BZ204" i="12"/>
  <c r="BZ205" i="12" s="1"/>
  <c r="BZ263" i="12"/>
  <c r="CA151" i="12"/>
  <c r="CA181" i="12"/>
  <c r="CA185" i="12"/>
  <c r="CA186" i="12"/>
  <c r="CA187" i="12"/>
  <c r="CA188" i="12"/>
  <c r="CA189" i="12"/>
  <c r="CA190" i="12"/>
  <c r="CA191" i="12"/>
  <c r="CA192" i="12"/>
  <c r="CA218" i="12"/>
  <c r="CA219" i="12"/>
  <c r="CA220" i="12"/>
  <c r="CA221" i="12"/>
  <c r="CA223" i="12"/>
  <c r="CA204" i="12"/>
  <c r="CA205" i="12" s="1"/>
  <c r="CA263" i="12"/>
  <c r="CB151" i="12"/>
  <c r="CB181" i="12"/>
  <c r="CB185" i="12"/>
  <c r="CB186" i="12"/>
  <c r="CB187" i="12"/>
  <c r="CB188" i="12"/>
  <c r="CB189" i="12"/>
  <c r="CB190" i="12"/>
  <c r="CB191" i="12"/>
  <c r="CB192" i="12"/>
  <c r="CB218" i="12"/>
  <c r="CB219" i="12"/>
  <c r="CB220" i="12"/>
  <c r="CB221" i="12"/>
  <c r="CB223" i="12"/>
  <c r="CB204" i="12"/>
  <c r="CB205" i="12" s="1"/>
  <c r="CB263" i="12"/>
  <c r="CC151" i="12"/>
  <c r="CC181" i="12"/>
  <c r="CC185" i="12"/>
  <c r="CC186" i="12"/>
  <c r="CC187" i="12"/>
  <c r="CC188" i="12"/>
  <c r="CC189" i="12"/>
  <c r="CC190" i="12"/>
  <c r="CC191" i="12"/>
  <c r="CC192" i="12"/>
  <c r="CC218" i="12"/>
  <c r="CC219" i="12"/>
  <c r="CC220" i="12"/>
  <c r="CC221" i="12"/>
  <c r="CC223" i="12"/>
  <c r="CC204" i="12"/>
  <c r="CC205" i="12"/>
  <c r="CC263" i="12"/>
  <c r="F265" i="12"/>
  <c r="F92" i="12"/>
  <c r="F138" i="12" s="1"/>
  <c r="F140" i="12"/>
  <c r="F142" i="12" s="1"/>
  <c r="D157" i="12"/>
  <c r="H157" i="12" s="1"/>
  <c r="F157" i="12"/>
  <c r="R157" i="12" s="1"/>
  <c r="D158" i="12"/>
  <c r="F158" i="12" s="1"/>
  <c r="D159" i="12"/>
  <c r="N159" i="12" s="1"/>
  <c r="D160" i="12"/>
  <c r="D161" i="12"/>
  <c r="I161" i="12" s="1"/>
  <c r="D162" i="12"/>
  <c r="K162" i="12" s="1"/>
  <c r="F162" i="12"/>
  <c r="D163" i="12"/>
  <c r="M163" i="12" s="1"/>
  <c r="D164" i="12"/>
  <c r="D165" i="12"/>
  <c r="F165" i="12" s="1"/>
  <c r="D166" i="12"/>
  <c r="F166" i="12" s="1"/>
  <c r="D167" i="12"/>
  <c r="D168" i="12"/>
  <c r="D169" i="12"/>
  <c r="I169" i="12" s="1"/>
  <c r="F169" i="12"/>
  <c r="D170" i="12"/>
  <c r="D171" i="12"/>
  <c r="D172" i="12"/>
  <c r="I172" i="12" s="1"/>
  <c r="D173" i="12"/>
  <c r="J173" i="12" s="1"/>
  <c r="D174" i="12"/>
  <c r="K174" i="12" s="1"/>
  <c r="F174" i="12"/>
  <c r="D175" i="12"/>
  <c r="D176" i="12"/>
  <c r="G176" i="12" s="1"/>
  <c r="D177" i="12"/>
  <c r="I177" i="12" s="1"/>
  <c r="F177" i="12"/>
  <c r="F178" i="12"/>
  <c r="F179" i="12"/>
  <c r="F180" i="12"/>
  <c r="F181" i="12"/>
  <c r="F182" i="12"/>
  <c r="F183" i="12"/>
  <c r="R183" i="12" s="1"/>
  <c r="F184" i="12"/>
  <c r="F185" i="12"/>
  <c r="F186" i="12"/>
  <c r="F187" i="12"/>
  <c r="F188" i="12"/>
  <c r="F189" i="12"/>
  <c r="F190" i="12"/>
  <c r="F191" i="12"/>
  <c r="F192" i="12"/>
  <c r="F134" i="12"/>
  <c r="F206" i="12"/>
  <c r="F223" i="12"/>
  <c r="F204" i="12"/>
  <c r="F205" i="12" s="1"/>
  <c r="F228" i="12"/>
  <c r="F236" i="12"/>
  <c r="G236" i="12" s="1"/>
  <c r="F240" i="12"/>
  <c r="G240" i="12" s="1"/>
  <c r="H240" i="12" s="1"/>
  <c r="I240" i="12" s="1"/>
  <c r="J240" i="12" s="1"/>
  <c r="K240" i="12" s="1"/>
  <c r="L240" i="12" s="1"/>
  <c r="M240" i="12" s="1"/>
  <c r="N240" i="12" s="1"/>
  <c r="O240" i="12" s="1"/>
  <c r="P240" i="12" s="1"/>
  <c r="Q240" i="12" s="1"/>
  <c r="R240" i="12" s="1"/>
  <c r="F255" i="12"/>
  <c r="F256" i="12"/>
  <c r="F257" i="12" s="1"/>
  <c r="F259" i="12"/>
  <c r="F243" i="12" s="1"/>
  <c r="G243" i="12" s="1"/>
  <c r="H243" i="12" s="1"/>
  <c r="D260" i="12"/>
  <c r="F260" i="12" s="1"/>
  <c r="R260" i="12" s="1"/>
  <c r="G92" i="12"/>
  <c r="G138" i="12" s="1"/>
  <c r="G140" i="12"/>
  <c r="G142" i="12" s="1"/>
  <c r="G157" i="12"/>
  <c r="G160" i="12"/>
  <c r="G161" i="12"/>
  <c r="G162" i="12"/>
  <c r="G173" i="12"/>
  <c r="G174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34" i="12"/>
  <c r="G193" i="12" s="1"/>
  <c r="G206" i="12"/>
  <c r="G217" i="12"/>
  <c r="G223" i="12"/>
  <c r="G204" i="12"/>
  <c r="G205" i="12" s="1"/>
  <c r="G255" i="12"/>
  <c r="H255" i="12" s="1"/>
  <c r="G263" i="12"/>
  <c r="H92" i="12"/>
  <c r="H138" i="12"/>
  <c r="H140" i="12"/>
  <c r="H142" i="12" s="1"/>
  <c r="H161" i="12"/>
  <c r="H165" i="12"/>
  <c r="H167" i="12"/>
  <c r="H169" i="12"/>
  <c r="H173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34" i="12"/>
  <c r="H206" i="12"/>
  <c r="H204" i="12"/>
  <c r="H205" i="12"/>
  <c r="H263" i="12"/>
  <c r="I92" i="12"/>
  <c r="I138" i="12" s="1"/>
  <c r="I140" i="12"/>
  <c r="I142" i="12"/>
  <c r="I157" i="12"/>
  <c r="I160" i="12"/>
  <c r="I165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34" i="12"/>
  <c r="I193" i="12"/>
  <c r="I195" i="12"/>
  <c r="I206" i="12"/>
  <c r="I208" i="12"/>
  <c r="I209" i="12"/>
  <c r="I214" i="12"/>
  <c r="I215" i="12"/>
  <c r="I216" i="12"/>
  <c r="I217" i="12"/>
  <c r="I222" i="12"/>
  <c r="I204" i="12"/>
  <c r="I205" i="12" s="1"/>
  <c r="I263" i="12"/>
  <c r="J92" i="12"/>
  <c r="J138" i="12"/>
  <c r="J140" i="12"/>
  <c r="J142" i="12"/>
  <c r="J157" i="12"/>
  <c r="J161" i="12"/>
  <c r="J167" i="12"/>
  <c r="J171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34" i="12"/>
  <c r="J209" i="12" s="1"/>
  <c r="J195" i="12"/>
  <c r="J206" i="12"/>
  <c r="J214" i="12"/>
  <c r="J216" i="12"/>
  <c r="J204" i="12"/>
  <c r="J205" i="12" s="1"/>
  <c r="J263" i="12"/>
  <c r="K92" i="12"/>
  <c r="K138" i="12"/>
  <c r="K140" i="12"/>
  <c r="K142" i="12" s="1"/>
  <c r="K157" i="12"/>
  <c r="K161" i="12"/>
  <c r="K165" i="12"/>
  <c r="K169" i="12"/>
  <c r="K171" i="12"/>
  <c r="K172" i="12"/>
  <c r="K173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34" i="12"/>
  <c r="K208" i="12" s="1"/>
  <c r="K193" i="12"/>
  <c r="K195" i="12"/>
  <c r="K206" i="12"/>
  <c r="K210" i="12"/>
  <c r="K212" i="12"/>
  <c r="K215" i="12"/>
  <c r="K216" i="12"/>
  <c r="K222" i="12"/>
  <c r="K223" i="12"/>
  <c r="K204" i="12"/>
  <c r="K205" i="12"/>
  <c r="K263" i="12"/>
  <c r="L92" i="12"/>
  <c r="L138" i="12"/>
  <c r="L140" i="12"/>
  <c r="L142" i="12"/>
  <c r="L157" i="12"/>
  <c r="L161" i="12"/>
  <c r="L162" i="12"/>
  <c r="L171" i="12"/>
  <c r="L173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34" i="12"/>
  <c r="L215" i="12" s="1"/>
  <c r="L193" i="12"/>
  <c r="L206" i="12"/>
  <c r="L213" i="12"/>
  <c r="L204" i="12"/>
  <c r="L205" i="12" s="1"/>
  <c r="L263" i="12"/>
  <c r="M33" i="12"/>
  <c r="M70" i="12" s="1"/>
  <c r="M87" i="12" s="1"/>
  <c r="M34" i="12"/>
  <c r="M85" i="12" s="1"/>
  <c r="M147" i="12"/>
  <c r="M148" i="12"/>
  <c r="M149" i="12"/>
  <c r="M150" i="12"/>
  <c r="M151" i="12"/>
  <c r="M152" i="12"/>
  <c r="M153" i="12"/>
  <c r="R153" i="12" s="1"/>
  <c r="M157" i="12"/>
  <c r="M161" i="12"/>
  <c r="M162" i="12"/>
  <c r="M169" i="12"/>
  <c r="M171" i="12"/>
  <c r="M173" i="12"/>
  <c r="M174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34" i="12"/>
  <c r="M208" i="12" s="1"/>
  <c r="M206" i="12"/>
  <c r="M210" i="12"/>
  <c r="M212" i="12"/>
  <c r="M213" i="12"/>
  <c r="M214" i="12"/>
  <c r="M215" i="12"/>
  <c r="M218" i="12"/>
  <c r="M219" i="12"/>
  <c r="M220" i="12"/>
  <c r="R220" i="12" s="1"/>
  <c r="M221" i="12"/>
  <c r="M222" i="12"/>
  <c r="M223" i="12"/>
  <c r="M204" i="12"/>
  <c r="M205" i="12" s="1"/>
  <c r="M263" i="12"/>
  <c r="N33" i="12"/>
  <c r="N34" i="12"/>
  <c r="N70" i="12"/>
  <c r="N87" i="12" s="1"/>
  <c r="N147" i="12"/>
  <c r="N148" i="12"/>
  <c r="N149" i="12"/>
  <c r="R149" i="12" s="1"/>
  <c r="N150" i="12"/>
  <c r="N151" i="12"/>
  <c r="R151" i="12" s="1"/>
  <c r="N152" i="12"/>
  <c r="N153" i="12"/>
  <c r="N157" i="12"/>
  <c r="N160" i="12"/>
  <c r="N161" i="12"/>
  <c r="N165" i="12"/>
  <c r="N167" i="12"/>
  <c r="N171" i="12"/>
  <c r="N173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34" i="12"/>
  <c r="N195" i="12" s="1"/>
  <c r="N206" i="12"/>
  <c r="N208" i="12"/>
  <c r="N209" i="12"/>
  <c r="N210" i="12"/>
  <c r="N218" i="12"/>
  <c r="N219" i="12"/>
  <c r="N220" i="12"/>
  <c r="N221" i="12"/>
  <c r="N204" i="12"/>
  <c r="N205" i="12" s="1"/>
  <c r="N263" i="12"/>
  <c r="O33" i="12"/>
  <c r="O70" i="12" s="1"/>
  <c r="O87" i="12" s="1"/>
  <c r="O34" i="12"/>
  <c r="O85" i="12"/>
  <c r="O147" i="12"/>
  <c r="O148" i="12"/>
  <c r="O149" i="12"/>
  <c r="O150" i="12"/>
  <c r="O151" i="12"/>
  <c r="O152" i="12"/>
  <c r="O153" i="12"/>
  <c r="O157" i="12"/>
  <c r="O160" i="12"/>
  <c r="O161" i="12"/>
  <c r="O165" i="12"/>
  <c r="O169" i="12"/>
  <c r="O173" i="12"/>
  <c r="O174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34" i="12"/>
  <c r="O210" i="12" s="1"/>
  <c r="O193" i="12"/>
  <c r="O195" i="12"/>
  <c r="O206" i="12"/>
  <c r="O208" i="12"/>
  <c r="O209" i="12"/>
  <c r="O213" i="12"/>
  <c r="O214" i="12"/>
  <c r="O215" i="12"/>
  <c r="O216" i="12"/>
  <c r="O217" i="12"/>
  <c r="O218" i="12"/>
  <c r="O219" i="12"/>
  <c r="O220" i="12"/>
  <c r="O221" i="12"/>
  <c r="O222" i="12"/>
  <c r="O223" i="12"/>
  <c r="O204" i="12"/>
  <c r="O205" i="12" s="1"/>
  <c r="O263" i="12"/>
  <c r="P33" i="12"/>
  <c r="P34" i="12"/>
  <c r="P147" i="12"/>
  <c r="P148" i="12"/>
  <c r="P149" i="12"/>
  <c r="P150" i="12"/>
  <c r="P151" i="12"/>
  <c r="P152" i="12"/>
  <c r="P153" i="12"/>
  <c r="P157" i="12"/>
  <c r="P161" i="12"/>
  <c r="P162" i="12"/>
  <c r="P163" i="12"/>
  <c r="P165" i="12"/>
  <c r="P171" i="12"/>
  <c r="P173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34" i="12"/>
  <c r="P193" i="12"/>
  <c r="P195" i="12"/>
  <c r="P206" i="12"/>
  <c r="P213" i="12"/>
  <c r="P215" i="12"/>
  <c r="P218" i="12"/>
  <c r="P219" i="12"/>
  <c r="P220" i="12"/>
  <c r="P221" i="12"/>
  <c r="P204" i="12"/>
  <c r="P205" i="12"/>
  <c r="P263" i="12"/>
  <c r="Q33" i="12"/>
  <c r="Q34" i="12"/>
  <c r="Q147" i="12"/>
  <c r="Q149" i="12"/>
  <c r="Q150" i="12"/>
  <c r="Q151" i="12"/>
  <c r="Q152" i="12"/>
  <c r="Q153" i="12"/>
  <c r="Q157" i="12"/>
  <c r="Q160" i="12"/>
  <c r="Q161" i="12"/>
  <c r="Q165" i="12"/>
  <c r="Q167" i="12"/>
  <c r="Q168" i="12"/>
  <c r="Q169" i="12"/>
  <c r="Q171" i="12"/>
  <c r="Q173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34" i="12"/>
  <c r="Q195" i="12" s="1"/>
  <c r="Q206" i="12"/>
  <c r="Q208" i="12"/>
  <c r="Q209" i="12"/>
  <c r="Q210" i="12"/>
  <c r="Q218" i="12"/>
  <c r="Q219" i="12"/>
  <c r="Q220" i="12"/>
  <c r="Q221" i="12"/>
  <c r="Q204" i="12"/>
  <c r="Q205" i="12" s="1"/>
  <c r="Q263" i="12"/>
  <c r="DL262" i="12"/>
  <c r="CU262" i="12"/>
  <c r="CD262" i="12"/>
  <c r="BN262" i="12"/>
  <c r="AX262" i="12"/>
  <c r="AH262" i="12"/>
  <c r="R262" i="12"/>
  <c r="DL261" i="12"/>
  <c r="CU261" i="12"/>
  <c r="CD261" i="12"/>
  <c r="BN261" i="12"/>
  <c r="AX261" i="12"/>
  <c r="AH261" i="12"/>
  <c r="R261" i="12"/>
  <c r="DL260" i="12"/>
  <c r="CU260" i="12"/>
  <c r="CD260" i="12"/>
  <c r="BN260" i="12"/>
  <c r="AX260" i="12"/>
  <c r="AH260" i="12"/>
  <c r="DL259" i="12"/>
  <c r="CU259" i="12"/>
  <c r="CD259" i="12"/>
  <c r="BN259" i="12"/>
  <c r="AX259" i="12"/>
  <c r="AH259" i="12"/>
  <c r="R259" i="12"/>
  <c r="CZ243" i="12"/>
  <c r="CI243" i="12"/>
  <c r="CJ243" i="12"/>
  <c r="BR243" i="12"/>
  <c r="BB243" i="12"/>
  <c r="AL243" i="12"/>
  <c r="AM243" i="12" s="1"/>
  <c r="AN243" i="12" s="1"/>
  <c r="AO243" i="12" s="1"/>
  <c r="V243" i="12"/>
  <c r="W243" i="12"/>
  <c r="X243" i="12" s="1"/>
  <c r="Y243" i="12" s="1"/>
  <c r="Z243" i="12" s="1"/>
  <c r="CX224" i="12"/>
  <c r="CG224" i="12"/>
  <c r="CU223" i="12"/>
  <c r="AH221" i="12"/>
  <c r="DL220" i="12"/>
  <c r="AH220" i="12"/>
  <c r="DL219" i="12"/>
  <c r="BN219" i="12"/>
  <c r="DL218" i="12"/>
  <c r="AH218" i="12"/>
  <c r="AH217" i="12"/>
  <c r="AH216" i="12"/>
  <c r="AH213" i="12"/>
  <c r="DL211" i="12"/>
  <c r="R211" i="12"/>
  <c r="AH206" i="12"/>
  <c r="CU204" i="12"/>
  <c r="DL203" i="12"/>
  <c r="CU203" i="12"/>
  <c r="CD203" i="12"/>
  <c r="BN203" i="12"/>
  <c r="AX203" i="12"/>
  <c r="AH203" i="12"/>
  <c r="R203" i="12"/>
  <c r="DL202" i="12"/>
  <c r="CU202" i="12"/>
  <c r="CD202" i="12"/>
  <c r="BN202" i="12"/>
  <c r="AX202" i="12"/>
  <c r="AH202" i="12"/>
  <c r="R202" i="12"/>
  <c r="DL201" i="12"/>
  <c r="CU201" i="12"/>
  <c r="CD201" i="12"/>
  <c r="BN201" i="12"/>
  <c r="AX201" i="12"/>
  <c r="AH201" i="12"/>
  <c r="R201" i="12"/>
  <c r="DL200" i="12"/>
  <c r="CU200" i="12"/>
  <c r="CD200" i="12"/>
  <c r="BN200" i="12"/>
  <c r="AX200" i="12"/>
  <c r="AH200" i="12"/>
  <c r="R200" i="12"/>
  <c r="R197" i="12"/>
  <c r="AH195" i="12"/>
  <c r="B193" i="12"/>
  <c r="DL192" i="12"/>
  <c r="B192" i="12"/>
  <c r="DL191" i="12"/>
  <c r="CU191" i="12"/>
  <c r="AX191" i="12"/>
  <c r="B191" i="12"/>
  <c r="AH190" i="12"/>
  <c r="B190" i="12"/>
  <c r="DL189" i="12"/>
  <c r="B189" i="12"/>
  <c r="B188" i="12"/>
  <c r="DL187" i="12"/>
  <c r="CU187" i="12"/>
  <c r="B187" i="12"/>
  <c r="DL186" i="12"/>
  <c r="CU186" i="12"/>
  <c r="B186" i="12"/>
  <c r="DL185" i="12"/>
  <c r="CU185" i="12"/>
  <c r="CD185" i="12"/>
  <c r="DL184" i="12"/>
  <c r="BN184" i="12"/>
  <c r="DL183" i="12"/>
  <c r="DL182" i="12"/>
  <c r="CU182" i="12"/>
  <c r="CX181" i="12"/>
  <c r="CG181" i="12"/>
  <c r="CY180" i="12"/>
  <c r="CX180" i="12"/>
  <c r="CH180" i="12"/>
  <c r="CG180" i="12" s="1"/>
  <c r="CY179" i="12"/>
  <c r="CX179" i="12" s="1"/>
  <c r="CH179" i="12"/>
  <c r="CG179" i="12"/>
  <c r="CY178" i="12"/>
  <c r="CX178" i="12" s="1"/>
  <c r="CH178" i="12"/>
  <c r="CG178" i="12"/>
  <c r="CY177" i="12"/>
  <c r="CX177" i="12" s="1"/>
  <c r="CH177" i="12"/>
  <c r="CG177" i="12" s="1"/>
  <c r="CY176" i="12"/>
  <c r="CX176" i="12" s="1"/>
  <c r="CH176" i="12"/>
  <c r="CG176" i="12"/>
  <c r="CY175" i="12"/>
  <c r="CX175" i="12" s="1"/>
  <c r="CH175" i="12"/>
  <c r="CG175" i="12" s="1"/>
  <c r="CY174" i="12"/>
  <c r="CX174" i="12" s="1"/>
  <c r="CH174" i="12"/>
  <c r="CG174" i="12" s="1"/>
  <c r="CY173" i="12"/>
  <c r="CX173" i="12" s="1"/>
  <c r="CH173" i="12"/>
  <c r="CG173" i="12" s="1"/>
  <c r="CY172" i="12"/>
  <c r="CX172" i="12" s="1"/>
  <c r="CH172" i="12"/>
  <c r="CG172" i="12" s="1"/>
  <c r="CY171" i="12"/>
  <c r="CX171" i="12" s="1"/>
  <c r="CH171" i="12"/>
  <c r="CG171" i="12" s="1"/>
  <c r="CY170" i="12"/>
  <c r="CX170" i="12" s="1"/>
  <c r="CH170" i="12"/>
  <c r="CG170" i="12" s="1"/>
  <c r="CY169" i="12"/>
  <c r="CX169" i="12" s="1"/>
  <c r="CH169" i="12"/>
  <c r="CG169" i="12" s="1"/>
  <c r="CY168" i="12"/>
  <c r="CX168" i="12" s="1"/>
  <c r="CH168" i="12"/>
  <c r="CG168" i="12" s="1"/>
  <c r="AH168" i="12"/>
  <c r="CY167" i="12"/>
  <c r="CX167" i="12" s="1"/>
  <c r="CH167" i="12"/>
  <c r="CG167" i="12" s="1"/>
  <c r="CY166" i="12"/>
  <c r="CX166" i="12" s="1"/>
  <c r="CH166" i="12"/>
  <c r="CG166" i="12"/>
  <c r="CX165" i="12"/>
  <c r="CG165" i="12"/>
  <c r="CY164" i="12"/>
  <c r="CX164" i="12" s="1"/>
  <c r="CH164" i="12"/>
  <c r="CG164" i="12" s="1"/>
  <c r="CX163" i="12"/>
  <c r="CG163" i="12"/>
  <c r="CY162" i="12"/>
  <c r="CX162" i="12" s="1"/>
  <c r="CH162" i="12"/>
  <c r="CG162" i="12" s="1"/>
  <c r="CY161" i="12"/>
  <c r="CX161" i="12" s="1"/>
  <c r="CH161" i="12"/>
  <c r="CG161" i="12"/>
  <c r="AH161" i="12"/>
  <c r="CY160" i="12"/>
  <c r="CX160" i="12" s="1"/>
  <c r="CH160" i="12"/>
  <c r="CG160" i="12" s="1"/>
  <c r="CY159" i="12"/>
  <c r="CX159" i="12" s="1"/>
  <c r="CH159" i="12"/>
  <c r="CG159" i="12"/>
  <c r="CY158" i="12"/>
  <c r="CX158" i="12" s="1"/>
  <c r="CH158" i="12"/>
  <c r="CG158" i="12" s="1"/>
  <c r="AH158" i="12"/>
  <c r="CY157" i="12"/>
  <c r="CX157" i="12" s="1"/>
  <c r="CH157" i="12"/>
  <c r="CG157" i="12" s="1"/>
  <c r="CX155" i="12"/>
  <c r="CG155" i="12"/>
  <c r="CT154" i="12"/>
  <c r="CS154" i="12"/>
  <c r="CR154" i="12"/>
  <c r="CQ154" i="12"/>
  <c r="CP154" i="12"/>
  <c r="CO154" i="12"/>
  <c r="CN154" i="12"/>
  <c r="CM154" i="12"/>
  <c r="CL154" i="12"/>
  <c r="CK154" i="12"/>
  <c r="CJ154" i="12"/>
  <c r="CC154" i="12"/>
  <c r="CB154" i="12"/>
  <c r="CA154" i="12"/>
  <c r="BZ154" i="12"/>
  <c r="BY154" i="12"/>
  <c r="BX154" i="12"/>
  <c r="AH150" i="12"/>
  <c r="AH149" i="12"/>
  <c r="BC135" i="12"/>
  <c r="BB135" i="12"/>
  <c r="AG135" i="12"/>
  <c r="AH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Q135" i="12"/>
  <c r="R135" i="12" s="1"/>
  <c r="P135" i="12"/>
  <c r="O135" i="12"/>
  <c r="N135" i="12"/>
  <c r="M135" i="12"/>
  <c r="L135" i="12"/>
  <c r="K135" i="12"/>
  <c r="J135" i="12"/>
  <c r="I135" i="12"/>
  <c r="H135" i="12"/>
  <c r="G135" i="12"/>
  <c r="F135" i="12"/>
  <c r="CX134" i="12"/>
  <c r="CG134" i="12"/>
  <c r="AH134" i="12"/>
  <c r="R134" i="12"/>
  <c r="DL133" i="12"/>
  <c r="CU133" i="12"/>
  <c r="CD133" i="12"/>
  <c r="BN133" i="12"/>
  <c r="AX133" i="12"/>
  <c r="AH133" i="12"/>
  <c r="R133" i="12"/>
  <c r="DL132" i="12"/>
  <c r="CU132" i="12"/>
  <c r="CD132" i="12"/>
  <c r="BN132" i="12"/>
  <c r="AX132" i="12"/>
  <c r="AH132" i="12"/>
  <c r="R132" i="12"/>
  <c r="DL131" i="12"/>
  <c r="CU131" i="12"/>
  <c r="CD131" i="12"/>
  <c r="BN131" i="12"/>
  <c r="AX131" i="12"/>
  <c r="AH131" i="12"/>
  <c r="R131" i="12"/>
  <c r="DL130" i="12"/>
  <c r="CU130" i="12"/>
  <c r="CD130" i="12"/>
  <c r="BN130" i="12"/>
  <c r="AX130" i="12"/>
  <c r="AH130" i="12"/>
  <c r="R130" i="12"/>
  <c r="DL129" i="12"/>
  <c r="CU129" i="12"/>
  <c r="CD129" i="12"/>
  <c r="BN129" i="12"/>
  <c r="AX129" i="12"/>
  <c r="AH129" i="12"/>
  <c r="R129" i="12"/>
  <c r="DL128" i="12"/>
  <c r="CU128" i="12"/>
  <c r="CD128" i="12"/>
  <c r="BN128" i="12"/>
  <c r="AX128" i="12"/>
  <c r="AH128" i="12"/>
  <c r="R128" i="12"/>
  <c r="DL127" i="12"/>
  <c r="CU127" i="12"/>
  <c r="CD127" i="12"/>
  <c r="BN127" i="12"/>
  <c r="AX127" i="12"/>
  <c r="AH127" i="12"/>
  <c r="R127" i="12"/>
  <c r="DL126" i="12"/>
  <c r="CU126" i="12"/>
  <c r="CD126" i="12"/>
  <c r="BN126" i="12"/>
  <c r="AX126" i="12"/>
  <c r="AH126" i="12"/>
  <c r="R126" i="12"/>
  <c r="DL125" i="12"/>
  <c r="CU125" i="12"/>
  <c r="CD125" i="12"/>
  <c r="AH125" i="12"/>
  <c r="R125" i="12"/>
  <c r="DL124" i="12"/>
  <c r="CU124" i="12"/>
  <c r="CD124" i="12"/>
  <c r="AH124" i="12"/>
  <c r="R124" i="12"/>
  <c r="DL123" i="12"/>
  <c r="CU123" i="12"/>
  <c r="AX123" i="12"/>
  <c r="AH123" i="12"/>
  <c r="R123" i="12"/>
  <c r="CU122" i="12"/>
  <c r="AX122" i="12"/>
  <c r="AH122" i="12"/>
  <c r="R122" i="12"/>
  <c r="DL121" i="12"/>
  <c r="CU121" i="12"/>
  <c r="CD121" i="12"/>
  <c r="BN121" i="12"/>
  <c r="AH121" i="12"/>
  <c r="R121" i="12"/>
  <c r="DL120" i="12"/>
  <c r="CU120" i="12"/>
  <c r="BN120" i="12"/>
  <c r="AX120" i="12"/>
  <c r="R120" i="12"/>
  <c r="BN119" i="12"/>
  <c r="AH119" i="12"/>
  <c r="R119" i="12"/>
  <c r="BN118" i="12"/>
  <c r="AH118" i="12"/>
  <c r="R118" i="12"/>
  <c r="R117" i="12"/>
  <c r="R116" i="12"/>
  <c r="BN115" i="12"/>
  <c r="R115" i="12"/>
  <c r="BN114" i="12"/>
  <c r="R114" i="12"/>
  <c r="DL113" i="12"/>
  <c r="BN113" i="12"/>
  <c r="R113" i="12"/>
  <c r="DL112" i="12"/>
  <c r="BN112" i="12"/>
  <c r="AX112" i="12"/>
  <c r="AH112" i="12"/>
  <c r="R112" i="12"/>
  <c r="DL111" i="12"/>
  <c r="CU111" i="12"/>
  <c r="CD111" i="12"/>
  <c r="BN111" i="12"/>
  <c r="AX111" i="12"/>
  <c r="AH111" i="12"/>
  <c r="R111" i="12"/>
  <c r="BN110" i="12"/>
  <c r="AX110" i="12"/>
  <c r="AH110" i="12"/>
  <c r="R110" i="12"/>
  <c r="AX109" i="12"/>
  <c r="R109" i="12"/>
  <c r="DL108" i="12"/>
  <c r="BN108" i="12"/>
  <c r="AX108" i="12"/>
  <c r="AH108" i="12"/>
  <c r="R108" i="12"/>
  <c r="DL107" i="12"/>
  <c r="BN107" i="12"/>
  <c r="AH107" i="12"/>
  <c r="R107" i="12"/>
  <c r="DL106" i="12"/>
  <c r="BN106" i="12"/>
  <c r="AH106" i="12"/>
  <c r="R106" i="12"/>
  <c r="AH105" i="12"/>
  <c r="R105" i="12"/>
  <c r="AX104" i="12"/>
  <c r="AH104" i="12"/>
  <c r="R104" i="12"/>
  <c r="DL103" i="12"/>
  <c r="CU103" i="12"/>
  <c r="AH103" i="12"/>
  <c r="R103" i="12"/>
  <c r="R102" i="12"/>
  <c r="BN101" i="12"/>
  <c r="R101" i="12"/>
  <c r="BN100" i="12"/>
  <c r="AX100" i="12"/>
  <c r="AH100" i="12"/>
  <c r="R100" i="12"/>
  <c r="DL99" i="12"/>
  <c r="BN99" i="12"/>
  <c r="AH99" i="12"/>
  <c r="R99" i="12"/>
  <c r="AX98" i="12"/>
  <c r="AH98" i="12"/>
  <c r="R98" i="12"/>
  <c r="AH97" i="12"/>
  <c r="R97" i="12"/>
  <c r="BN96" i="12"/>
  <c r="AH96" i="12"/>
  <c r="R96" i="12"/>
  <c r="DL84" i="12"/>
  <c r="CU84" i="12"/>
  <c r="CD84" i="12"/>
  <c r="BN84" i="12"/>
  <c r="AX84" i="12"/>
  <c r="AH84" i="12"/>
  <c r="CY83" i="12"/>
  <c r="CH83" i="12"/>
  <c r="U83" i="12"/>
  <c r="CY82" i="12"/>
  <c r="CH82" i="12"/>
  <c r="U82" i="12"/>
  <c r="CY81" i="12"/>
  <c r="CH81" i="12"/>
  <c r="U81" i="12"/>
  <c r="CY80" i="12"/>
  <c r="CH80" i="12"/>
  <c r="CY79" i="12"/>
  <c r="CH79" i="12"/>
  <c r="U79" i="12"/>
  <c r="CY78" i="12"/>
  <c r="CH78" i="12"/>
  <c r="CY77" i="12"/>
  <c r="CH77" i="12"/>
  <c r="CY76" i="12"/>
  <c r="CH76" i="12"/>
  <c r="CY75" i="12"/>
  <c r="CH75" i="12"/>
  <c r="CY74" i="12"/>
  <c r="CH74" i="12"/>
  <c r="S72" i="12"/>
  <c r="S71" i="12"/>
  <c r="S70" i="12"/>
  <c r="S69" i="12"/>
  <c r="S68" i="12"/>
  <c r="S67" i="12"/>
  <c r="S66" i="12"/>
  <c r="S65" i="12"/>
  <c r="S64" i="12"/>
  <c r="S63" i="12"/>
  <c r="BN62" i="12"/>
  <c r="AH62" i="12"/>
  <c r="S61" i="12"/>
  <c r="S60" i="12"/>
  <c r="S59" i="12"/>
  <c r="S58" i="12"/>
  <c r="S57" i="12"/>
  <c r="S56" i="12"/>
  <c r="S55" i="12"/>
  <c r="S54" i="12"/>
  <c r="S53" i="12"/>
  <c r="S52" i="12"/>
  <c r="DL50" i="12"/>
  <c r="CU50" i="12"/>
  <c r="CD50" i="12"/>
  <c r="BN50" i="12"/>
  <c r="AX50" i="12"/>
  <c r="AH50" i="12"/>
  <c r="R36" i="12"/>
  <c r="R35" i="12"/>
  <c r="M24" i="12"/>
  <c r="R24" i="12" s="1"/>
  <c r="R28" i="12" s="1"/>
  <c r="N24" i="12"/>
  <c r="N31" i="12" s="1"/>
  <c r="O24" i="12"/>
  <c r="O31" i="12" s="1"/>
  <c r="P24" i="12"/>
  <c r="Q9" i="12" s="1"/>
  <c r="Q24" i="12"/>
  <c r="Q31" i="12" s="1"/>
  <c r="L24" i="12"/>
  <c r="L31" i="12" s="1"/>
  <c r="K24" i="12"/>
  <c r="K31" i="12" s="1"/>
  <c r="J24" i="12"/>
  <c r="J31" i="12" s="1"/>
  <c r="I24" i="12"/>
  <c r="I31" i="12" s="1"/>
  <c r="H24" i="12"/>
  <c r="H31" i="12"/>
  <c r="G31" i="12"/>
  <c r="F31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W20" i="12"/>
  <c r="X20" i="12"/>
  <c r="Y20" i="12"/>
  <c r="Z20" i="12"/>
  <c r="AA20" i="12"/>
  <c r="AB20" i="12"/>
  <c r="AC20" i="12"/>
  <c r="AD20" i="12"/>
  <c r="AF20" i="12"/>
  <c r="AG20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V16" i="12"/>
  <c r="V17" i="12"/>
  <c r="V26" i="12"/>
  <c r="W16" i="12"/>
  <c r="X16" i="12"/>
  <c r="Y16" i="12"/>
  <c r="Z16" i="12"/>
  <c r="AA16" i="12"/>
  <c r="AB16" i="12"/>
  <c r="AC16" i="12"/>
  <c r="AD16" i="12"/>
  <c r="AE16" i="12"/>
  <c r="AF16" i="12"/>
  <c r="AG16" i="12"/>
  <c r="M26" i="12"/>
  <c r="N26" i="12"/>
  <c r="O26" i="12"/>
  <c r="P26" i="12"/>
  <c r="Q26" i="12"/>
  <c r="P27" i="12"/>
  <c r="L27" i="12"/>
  <c r="K27" i="12"/>
  <c r="J27" i="12"/>
  <c r="I27" i="12"/>
  <c r="H27" i="12"/>
  <c r="G27" i="12"/>
  <c r="F27" i="12"/>
  <c r="L26" i="12"/>
  <c r="K26" i="12"/>
  <c r="J26" i="12"/>
  <c r="K13" i="12" s="1"/>
  <c r="I26" i="12"/>
  <c r="J13" i="12" s="1"/>
  <c r="H26" i="12"/>
  <c r="I13" i="12" s="1"/>
  <c r="G26" i="12"/>
  <c r="H13" i="12" s="1"/>
  <c r="F26" i="12"/>
  <c r="G13" i="12" s="1"/>
  <c r="R23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F13" i="12"/>
  <c r="L13" i="12"/>
  <c r="M12" i="12"/>
  <c r="M13" i="12" s="1"/>
  <c r="N12" i="12"/>
  <c r="N13" i="12" s="1"/>
  <c r="O12" i="12"/>
  <c r="O13" i="12" s="1"/>
  <c r="P12" i="12"/>
  <c r="P13" i="12"/>
  <c r="Q12" i="12"/>
  <c r="Q13" i="12" s="1"/>
  <c r="V10" i="12"/>
  <c r="V11" i="12" s="1"/>
  <c r="F11" i="12"/>
  <c r="G11" i="12"/>
  <c r="H11" i="12"/>
  <c r="I11" i="12"/>
  <c r="J11" i="12"/>
  <c r="K11" i="12"/>
  <c r="L11" i="12"/>
  <c r="M10" i="12"/>
  <c r="M11" i="12" s="1"/>
  <c r="N10" i="12"/>
  <c r="N11" i="12" s="1"/>
  <c r="O10" i="12"/>
  <c r="O11" i="12" s="1"/>
  <c r="P10" i="12"/>
  <c r="P11" i="12"/>
  <c r="Q10" i="12"/>
  <c r="Q11" i="12" s="1"/>
  <c r="AH9" i="12"/>
  <c r="F9" i="12"/>
  <c r="G9" i="12"/>
  <c r="H9" i="12"/>
  <c r="I9" i="12"/>
  <c r="J9" i="12"/>
  <c r="K9" i="12"/>
  <c r="L9" i="12"/>
  <c r="M9" i="12"/>
  <c r="O9" i="12"/>
  <c r="AH8" i="12"/>
  <c r="F8" i="12"/>
  <c r="G8" i="12"/>
  <c r="H8" i="12"/>
  <c r="I8" i="12"/>
  <c r="R8" i="12" s="1"/>
  <c r="J8" i="12"/>
  <c r="K8" i="12"/>
  <c r="L8" i="12"/>
  <c r="M8" i="12"/>
  <c r="N8" i="12"/>
  <c r="O8" i="12"/>
  <c r="P8" i="12"/>
  <c r="V7" i="12"/>
  <c r="W7" i="12"/>
  <c r="X7" i="12"/>
  <c r="Y7" i="12"/>
  <c r="Z7" i="12"/>
  <c r="AA7" i="12"/>
  <c r="R7" i="12"/>
  <c r="AZ146" i="28"/>
  <c r="BP146" i="28" s="1"/>
  <c r="AZ144" i="28"/>
  <c r="BP144" i="28" s="1"/>
  <c r="CB144" i="28" s="1"/>
  <c r="AZ143" i="28"/>
  <c r="AZ142" i="28"/>
  <c r="BP142" i="28" s="1"/>
  <c r="AZ140" i="28"/>
  <c r="AZ139" i="28"/>
  <c r="AZ141" i="28"/>
  <c r="AZ145" i="28"/>
  <c r="BC145" i="28" s="1"/>
  <c r="BS215" i="28"/>
  <c r="BT215" i="28"/>
  <c r="BU215" i="28"/>
  <c r="BV215" i="28"/>
  <c r="BW215" i="28"/>
  <c r="BX215" i="28"/>
  <c r="BY215" i="28"/>
  <c r="BZ215" i="28"/>
  <c r="CA215" i="28"/>
  <c r="CB215" i="28"/>
  <c r="CC215" i="28"/>
  <c r="BR215" i="28"/>
  <c r="BQ176" i="28"/>
  <c r="BP176" i="28" s="1"/>
  <c r="BR176" i="28" s="1"/>
  <c r="BS176" i="28" s="1"/>
  <c r="BT176" i="28" s="1"/>
  <c r="BU176" i="28" s="1"/>
  <c r="BV176" i="28" s="1"/>
  <c r="BW176" i="28" s="1"/>
  <c r="BX176" i="28" s="1"/>
  <c r="BY176" i="28" s="1"/>
  <c r="BZ176" i="28" s="1"/>
  <c r="CA176" i="28" s="1"/>
  <c r="CB176" i="28" s="1"/>
  <c r="CC176" i="28" s="1"/>
  <c r="BQ175" i="28"/>
  <c r="BP175" i="28" s="1"/>
  <c r="BQ174" i="28"/>
  <c r="BP174" i="28" s="1"/>
  <c r="BR174" i="28" s="1"/>
  <c r="BP173" i="28"/>
  <c r="BQ172" i="28"/>
  <c r="BP172" i="28" s="1"/>
  <c r="BQ171" i="28"/>
  <c r="BP171" i="28"/>
  <c r="BQ170" i="28"/>
  <c r="BP170" i="28"/>
  <c r="BQ169" i="28"/>
  <c r="BP169" i="28" s="1"/>
  <c r="BQ168" i="28"/>
  <c r="BP168" i="28"/>
  <c r="BQ167" i="28"/>
  <c r="BP167" i="28" s="1"/>
  <c r="BQ166" i="28"/>
  <c r="BP166" i="28"/>
  <c r="BQ165" i="28"/>
  <c r="BP165" i="28" s="1"/>
  <c r="BQ164" i="28"/>
  <c r="BP164" i="28"/>
  <c r="BR164" i="28" s="1"/>
  <c r="BQ163" i="28"/>
  <c r="BP163" i="28" s="1"/>
  <c r="BS163" i="28" s="1"/>
  <c r="BQ162" i="28"/>
  <c r="BP162" i="28"/>
  <c r="BQ161" i="28"/>
  <c r="BP161" i="28" s="1"/>
  <c r="BQ160" i="28"/>
  <c r="BP160" i="28"/>
  <c r="BQ159" i="28"/>
  <c r="BP159" i="28"/>
  <c r="BQ158" i="28"/>
  <c r="BP158" i="28"/>
  <c r="BP157" i="28"/>
  <c r="BQ156" i="28"/>
  <c r="BP156" i="28"/>
  <c r="BP155" i="28"/>
  <c r="BS155" i="28" s="1"/>
  <c r="BQ154" i="28"/>
  <c r="BP154" i="28"/>
  <c r="BZ154" i="28" s="1"/>
  <c r="BQ153" i="28"/>
  <c r="BP153" i="28"/>
  <c r="BQ152" i="28"/>
  <c r="BP152" i="28" s="1"/>
  <c r="BQ151" i="28"/>
  <c r="BP151" i="28"/>
  <c r="BQ150" i="28"/>
  <c r="BP150" i="28" s="1"/>
  <c r="BQ149" i="28"/>
  <c r="BP149" i="28"/>
  <c r="BP140" i="28"/>
  <c r="BS140" i="28" s="1"/>
  <c r="BS7" i="28"/>
  <c r="BT140" i="28"/>
  <c r="BT7" i="28"/>
  <c r="BU140" i="28"/>
  <c r="BU7" i="28" s="1"/>
  <c r="BU198" i="28" s="1"/>
  <c r="BV140" i="28"/>
  <c r="BV7" i="28" s="1"/>
  <c r="BX140" i="28"/>
  <c r="BX7" i="28" s="1"/>
  <c r="BX198" i="28" s="1"/>
  <c r="BY140" i="28"/>
  <c r="BY7" i="28" s="1"/>
  <c r="BZ140" i="28"/>
  <c r="BZ7" i="28" s="1"/>
  <c r="CB140" i="28"/>
  <c r="CB7" i="28"/>
  <c r="CC140" i="28"/>
  <c r="CC7" i="28" s="1"/>
  <c r="BR140" i="28"/>
  <c r="BR7" i="28" s="1"/>
  <c r="BP139" i="28"/>
  <c r="BS139" i="28"/>
  <c r="BT139" i="28"/>
  <c r="BU139" i="28"/>
  <c r="BV139" i="28"/>
  <c r="BW139" i="28"/>
  <c r="BX139" i="28"/>
  <c r="BY139" i="28"/>
  <c r="BZ139" i="28"/>
  <c r="CA139" i="28"/>
  <c r="CB139" i="28"/>
  <c r="CC139" i="28"/>
  <c r="BU142" i="28"/>
  <c r="BV142" i="28"/>
  <c r="CA142" i="28"/>
  <c r="CB142" i="28"/>
  <c r="BP143" i="28"/>
  <c r="BW143" i="28"/>
  <c r="BX143" i="28"/>
  <c r="BY143" i="28"/>
  <c r="BZ143" i="28"/>
  <c r="BS144" i="28"/>
  <c r="BT144" i="28"/>
  <c r="CA144" i="28"/>
  <c r="CC144" i="28"/>
  <c r="BP145" i="28"/>
  <c r="BW145" i="28"/>
  <c r="BX145" i="28"/>
  <c r="BS146" i="28"/>
  <c r="BT146" i="28"/>
  <c r="BU146" i="28"/>
  <c r="BV146" i="28"/>
  <c r="CA146" i="28"/>
  <c r="CB146" i="28"/>
  <c r="CC146" i="28"/>
  <c r="BR146" i="28"/>
  <c r="BR139" i="28"/>
  <c r="BR117" i="28"/>
  <c r="BS115" i="28"/>
  <c r="BT115" i="28"/>
  <c r="BU115" i="28" s="1"/>
  <c r="BV115" i="28" s="1"/>
  <c r="BW115" i="28" s="1"/>
  <c r="BX115" i="28" s="1"/>
  <c r="BY115" i="28" s="1"/>
  <c r="BZ115" i="28" s="1"/>
  <c r="CA115" i="28" s="1"/>
  <c r="CB115" i="28" s="1"/>
  <c r="CC115" i="28" s="1"/>
  <c r="BS114" i="28"/>
  <c r="BT114" i="28"/>
  <c r="BU114" i="28" s="1"/>
  <c r="BV114" i="28" s="1"/>
  <c r="BW114" i="28" s="1"/>
  <c r="BX114" i="28" s="1"/>
  <c r="BY114" i="28" s="1"/>
  <c r="BZ114" i="28" s="1"/>
  <c r="CA114" i="28" s="1"/>
  <c r="CB114" i="28" s="1"/>
  <c r="CC114" i="28" s="1"/>
  <c r="BS113" i="28"/>
  <c r="BT113" i="28"/>
  <c r="BU113" i="28" s="1"/>
  <c r="BV113" i="28" s="1"/>
  <c r="BW113" i="28" s="1"/>
  <c r="BX113" i="28" s="1"/>
  <c r="BY113" i="28" s="1"/>
  <c r="BZ113" i="28" s="1"/>
  <c r="CA113" i="28" s="1"/>
  <c r="CB113" i="28" s="1"/>
  <c r="CC113" i="28" s="1"/>
  <c r="BS111" i="28"/>
  <c r="BT111" i="28" s="1"/>
  <c r="BU111" i="28" s="1"/>
  <c r="BV111" i="28"/>
  <c r="BW111" i="28" s="1"/>
  <c r="BX111" i="28"/>
  <c r="BY111" i="28"/>
  <c r="BZ111" i="28" s="1"/>
  <c r="CA111" i="28" s="1"/>
  <c r="CB111" i="28" s="1"/>
  <c r="CC111" i="28" s="1"/>
  <c r="BS110" i="28"/>
  <c r="BS109" i="28"/>
  <c r="BT109" i="28" s="1"/>
  <c r="BU109" i="28" s="1"/>
  <c r="BV109" i="28" s="1"/>
  <c r="BW109" i="28" s="1"/>
  <c r="BX109" i="28"/>
  <c r="BY109" i="28" s="1"/>
  <c r="BS108" i="28"/>
  <c r="BT108" i="28" s="1"/>
  <c r="BU108" i="28" s="1"/>
  <c r="BU169" i="28" s="1"/>
  <c r="BV108" i="28"/>
  <c r="BV169" i="28" s="1"/>
  <c r="BW108" i="28"/>
  <c r="BS107" i="28"/>
  <c r="BT107" i="28" s="1"/>
  <c r="BU107" i="28" s="1"/>
  <c r="BV107" i="28" s="1"/>
  <c r="BW107" i="28" s="1"/>
  <c r="BX107" i="28" s="1"/>
  <c r="BY107" i="28" s="1"/>
  <c r="BZ107" i="28" s="1"/>
  <c r="CA107" i="28"/>
  <c r="CB107" i="28" s="1"/>
  <c r="CC107" i="28" s="1"/>
  <c r="BS106" i="28"/>
  <c r="BT106" i="28"/>
  <c r="BU106" i="28" s="1"/>
  <c r="BV106" i="28" s="1"/>
  <c r="BW106" i="28" s="1"/>
  <c r="BX106" i="28" s="1"/>
  <c r="BY106" i="28" s="1"/>
  <c r="BZ106" i="28" s="1"/>
  <c r="CA106" i="28" s="1"/>
  <c r="BS105" i="28"/>
  <c r="BT105" i="28"/>
  <c r="BU105" i="28"/>
  <c r="BV105" i="28" s="1"/>
  <c r="BW105" i="28" s="1"/>
  <c r="BX105" i="28" s="1"/>
  <c r="BY105" i="28" s="1"/>
  <c r="BZ105" i="28" s="1"/>
  <c r="CA105" i="28" s="1"/>
  <c r="CB105" i="28" s="1"/>
  <c r="CC105" i="28" s="1"/>
  <c r="BS104" i="28"/>
  <c r="BT104" i="28"/>
  <c r="BU104" i="28" s="1"/>
  <c r="BV104" i="28" s="1"/>
  <c r="BW104" i="28" s="1"/>
  <c r="BX104" i="28" s="1"/>
  <c r="BY104" i="28"/>
  <c r="BY165" i="28" s="1"/>
  <c r="BZ104" i="28"/>
  <c r="CA104" i="28" s="1"/>
  <c r="CB104" i="28" s="1"/>
  <c r="CC104" i="28" s="1"/>
  <c r="CC165" i="28" s="1"/>
  <c r="BS103" i="28"/>
  <c r="BT103" i="28" s="1"/>
  <c r="BU103" i="28" s="1"/>
  <c r="BV103" i="28" s="1"/>
  <c r="BW103" i="28"/>
  <c r="BX103" i="28" s="1"/>
  <c r="BY103" i="28" s="1"/>
  <c r="BZ103" i="28" s="1"/>
  <c r="BS102" i="28"/>
  <c r="BT102" i="28" s="1"/>
  <c r="BU102" i="28" s="1"/>
  <c r="BV102" i="28" s="1"/>
  <c r="BW102" i="28" s="1"/>
  <c r="BX102" i="28" s="1"/>
  <c r="BY102" i="28" s="1"/>
  <c r="BZ102" i="28" s="1"/>
  <c r="CA102" i="28" s="1"/>
  <c r="CB102" i="28"/>
  <c r="CC102" i="28"/>
  <c r="BS101" i="28"/>
  <c r="BS100" i="28"/>
  <c r="BT100" i="28" s="1"/>
  <c r="BU100" i="28"/>
  <c r="BV100" i="28"/>
  <c r="BW100" i="28" s="1"/>
  <c r="BS99" i="28"/>
  <c r="BT99" i="28"/>
  <c r="BU99" i="28" s="1"/>
  <c r="BV99" i="28" s="1"/>
  <c r="BW99" i="28" s="1"/>
  <c r="BX99" i="28" s="1"/>
  <c r="BY99" i="28" s="1"/>
  <c r="BZ99" i="28" s="1"/>
  <c r="BS98" i="28"/>
  <c r="BT98" i="28"/>
  <c r="BU98" i="28" s="1"/>
  <c r="BV98" i="28" s="1"/>
  <c r="BW98" i="28"/>
  <c r="BX98" i="28" s="1"/>
  <c r="BY98" i="28"/>
  <c r="BZ98" i="28" s="1"/>
  <c r="CA98" i="28" s="1"/>
  <c r="BS97" i="28"/>
  <c r="BT97" i="28"/>
  <c r="BU97" i="28" s="1"/>
  <c r="BV97" i="28" s="1"/>
  <c r="BW97" i="28" s="1"/>
  <c r="BX97" i="28" s="1"/>
  <c r="BY97" i="28" s="1"/>
  <c r="BZ97" i="28" s="1"/>
  <c r="CA97" i="28" s="1"/>
  <c r="CB97" i="28" s="1"/>
  <c r="CC97" i="28"/>
  <c r="BS96" i="28"/>
  <c r="BT96" i="28"/>
  <c r="BU96" i="28" s="1"/>
  <c r="BV96" i="28" s="1"/>
  <c r="BW96" i="28" s="1"/>
  <c r="BX96" i="28" s="1"/>
  <c r="BY96" i="28"/>
  <c r="BZ96" i="28" s="1"/>
  <c r="CA96" i="28" s="1"/>
  <c r="CB96" i="28" s="1"/>
  <c r="CC96" i="28" s="1"/>
  <c r="CC157" i="28" s="1"/>
  <c r="BS95" i="28"/>
  <c r="BT95" i="28" s="1"/>
  <c r="BU95" i="28" s="1"/>
  <c r="BV95" i="28"/>
  <c r="BW95" i="28"/>
  <c r="BX95" i="28" s="1"/>
  <c r="BY95" i="28" s="1"/>
  <c r="BZ95" i="28" s="1"/>
  <c r="BS94" i="28"/>
  <c r="BT94" i="28" s="1"/>
  <c r="BU94" i="28" s="1"/>
  <c r="BV94" i="28" s="1"/>
  <c r="BW94" i="28" s="1"/>
  <c r="BX94" i="28" s="1"/>
  <c r="BY94" i="28" s="1"/>
  <c r="BZ94" i="28" s="1"/>
  <c r="CA94" i="28"/>
  <c r="CB94" i="28"/>
  <c r="CC94" i="28"/>
  <c r="CD94" i="28" s="1"/>
  <c r="BS93" i="28"/>
  <c r="BT93" i="28" s="1"/>
  <c r="BU93" i="28" s="1"/>
  <c r="BV93" i="28" s="1"/>
  <c r="BW93" i="28" s="1"/>
  <c r="BX93" i="28" s="1"/>
  <c r="BY93" i="28" s="1"/>
  <c r="BZ93" i="28" s="1"/>
  <c r="CA93" i="28" s="1"/>
  <c r="CB93" i="28" s="1"/>
  <c r="CC93" i="28"/>
  <c r="BS92" i="28"/>
  <c r="BT92" i="28" s="1"/>
  <c r="BU92" i="28"/>
  <c r="BV92" i="28" s="1"/>
  <c r="BS91" i="28"/>
  <c r="BT91" i="28"/>
  <c r="BU91" i="28" s="1"/>
  <c r="BV91" i="28" s="1"/>
  <c r="BW91" i="28" s="1"/>
  <c r="BX91" i="28" s="1"/>
  <c r="BY91" i="28" s="1"/>
  <c r="BZ91" i="28" s="1"/>
  <c r="BS90" i="28"/>
  <c r="BT90" i="28" s="1"/>
  <c r="BU90" i="28" s="1"/>
  <c r="BV90" i="28" s="1"/>
  <c r="BW90" i="28" s="1"/>
  <c r="BX90" i="28" s="1"/>
  <c r="BY90" i="28" s="1"/>
  <c r="BZ90" i="28" s="1"/>
  <c r="CA90" i="28" s="1"/>
  <c r="CA151" i="28" s="1"/>
  <c r="CB90" i="28"/>
  <c r="BS89" i="28"/>
  <c r="BT89" i="28"/>
  <c r="BU89" i="28"/>
  <c r="BV89" i="28" s="1"/>
  <c r="BW89" i="28" s="1"/>
  <c r="BC176" i="28"/>
  <c r="BD176" i="28" s="1"/>
  <c r="BE176" i="28" s="1"/>
  <c r="BF176" i="28" s="1"/>
  <c r="BG176" i="28" s="1"/>
  <c r="BH176" i="28" s="1"/>
  <c r="BI176" i="28" s="1"/>
  <c r="BJ176" i="28" s="1"/>
  <c r="BK176" i="28" s="1"/>
  <c r="BL176" i="28" s="1"/>
  <c r="BM176" i="28" s="1"/>
  <c r="BC175" i="28"/>
  <c r="BD175" i="28" s="1"/>
  <c r="BE175" i="28" s="1"/>
  <c r="BF175" i="28" s="1"/>
  <c r="BG175" i="28" s="1"/>
  <c r="BA176" i="28"/>
  <c r="AZ176" i="28"/>
  <c r="BB176" i="28" s="1"/>
  <c r="BA175" i="28"/>
  <c r="AZ175" i="28"/>
  <c r="BB175" i="28" s="1"/>
  <c r="BD114" i="28"/>
  <c r="BE114" i="28"/>
  <c r="BF114" i="28"/>
  <c r="BG114" i="28" s="1"/>
  <c r="BH114" i="28" s="1"/>
  <c r="BI114" i="28" s="1"/>
  <c r="BJ114" i="28" s="1"/>
  <c r="BK114" i="28" s="1"/>
  <c r="BL114" i="28"/>
  <c r="BM114" i="28" s="1"/>
  <c r="BC115" i="28"/>
  <c r="BD115" i="28" s="1"/>
  <c r="BE115" i="28" s="1"/>
  <c r="BF115" i="28" s="1"/>
  <c r="BG115" i="28" s="1"/>
  <c r="BH115" i="28" s="1"/>
  <c r="BI115" i="28" s="1"/>
  <c r="BJ115" i="28" s="1"/>
  <c r="BK115" i="28" s="1"/>
  <c r="BL115" i="28" s="1"/>
  <c r="BM115" i="28" s="1"/>
  <c r="BN115" i="28" s="1"/>
  <c r="BC114" i="28"/>
  <c r="AL176" i="28"/>
  <c r="AM176" i="28"/>
  <c r="AN176" i="28"/>
  <c r="AO176" i="28"/>
  <c r="AP176" i="28" s="1"/>
  <c r="AQ176" i="28" s="1"/>
  <c r="AR176" i="28" s="1"/>
  <c r="AS176" i="28" s="1"/>
  <c r="AT176" i="28" s="1"/>
  <c r="AU176" i="28" s="1"/>
  <c r="AV176" i="28" s="1"/>
  <c r="AW176" i="28" s="1"/>
  <c r="AK176" i="28"/>
  <c r="AK175" i="28"/>
  <c r="AJ175" i="28" s="1"/>
  <c r="AL175" i="28" s="1"/>
  <c r="AM175" i="28" s="1"/>
  <c r="AN175" i="28" s="1"/>
  <c r="AO175" i="28" s="1"/>
  <c r="AP175" i="28" s="1"/>
  <c r="AQ175" i="28" s="1"/>
  <c r="AR175" i="28" s="1"/>
  <c r="AS175" i="28" s="1"/>
  <c r="AT175" i="28" s="1"/>
  <c r="AU175" i="28" s="1"/>
  <c r="AV175" i="28" s="1"/>
  <c r="AW175" i="28" s="1"/>
  <c r="AJ176" i="28"/>
  <c r="BD174" i="28"/>
  <c r="BE174" i="28"/>
  <c r="BF174" i="28" s="1"/>
  <c r="BG174" i="28" s="1"/>
  <c r="BH174" i="28" s="1"/>
  <c r="BI174" i="28" s="1"/>
  <c r="BJ174" i="28" s="1"/>
  <c r="BK174" i="28" s="1"/>
  <c r="BL174" i="28" s="1"/>
  <c r="BM174" i="28" s="1"/>
  <c r="BA171" i="28"/>
  <c r="AZ171" i="28" s="1"/>
  <c r="BA169" i="28"/>
  <c r="BA170" i="28"/>
  <c r="AZ170" i="28" s="1"/>
  <c r="BB170" i="28" s="1"/>
  <c r="BA172" i="28"/>
  <c r="BA167" i="28"/>
  <c r="BA165" i="28"/>
  <c r="BA151" i="28"/>
  <c r="BA149" i="28"/>
  <c r="BA174" i="28"/>
  <c r="AZ174" i="28" s="1"/>
  <c r="BB174" i="28" s="1"/>
  <c r="BC174" i="28" s="1"/>
  <c r="BA168" i="28"/>
  <c r="BA166" i="28"/>
  <c r="AZ166" i="28" s="1"/>
  <c r="BB166" i="28" s="1"/>
  <c r="BA164" i="28"/>
  <c r="BA163" i="28"/>
  <c r="BA162" i="28"/>
  <c r="BA161" i="28"/>
  <c r="BA160" i="28"/>
  <c r="BA159" i="28"/>
  <c r="AZ159" i="28" s="1"/>
  <c r="BA158" i="28"/>
  <c r="BA156" i="28"/>
  <c r="AZ156" i="28" s="1"/>
  <c r="BA154" i="28"/>
  <c r="BA153" i="28"/>
  <c r="BA152" i="28"/>
  <c r="BA150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C140" i="28"/>
  <c r="BC7" i="28" s="1"/>
  <c r="BC8" i="28" s="1"/>
  <c r="BD9" i="28" s="1"/>
  <c r="BD140" i="28"/>
  <c r="BD7" i="28"/>
  <c r="BE140" i="28"/>
  <c r="BE7" i="28"/>
  <c r="BF140" i="28"/>
  <c r="BF7" i="28" s="1"/>
  <c r="BG140" i="28"/>
  <c r="BG7" i="28" s="1"/>
  <c r="BG198" i="28" s="1"/>
  <c r="BH140" i="28"/>
  <c r="BH7" i="28"/>
  <c r="BH198" i="28" s="1"/>
  <c r="BI140" i="28"/>
  <c r="BI7" i="28"/>
  <c r="BJ140" i="28"/>
  <c r="BJ7" i="28" s="1"/>
  <c r="BK140" i="28"/>
  <c r="BK7" i="28" s="1"/>
  <c r="BK198" i="28" s="1"/>
  <c r="BL140" i="28"/>
  <c r="BL7" i="28"/>
  <c r="BL198" i="28" s="1"/>
  <c r="BM140" i="28"/>
  <c r="BM7" i="28"/>
  <c r="BM198" i="28" s="1"/>
  <c r="BB140" i="28"/>
  <c r="BB7" i="28" s="1"/>
  <c r="BC139" i="28"/>
  <c r="BD139" i="28"/>
  <c r="BE139" i="28"/>
  <c r="BF139" i="28"/>
  <c r="BG139" i="28"/>
  <c r="BH139" i="28"/>
  <c r="BI139" i="28"/>
  <c r="BJ139" i="28"/>
  <c r="BK139" i="28"/>
  <c r="BL139" i="28"/>
  <c r="BM139" i="28"/>
  <c r="BJ141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C143" i="28"/>
  <c r="BD143" i="28"/>
  <c r="BN143" i="28" s="1"/>
  <c r="BE143" i="28"/>
  <c r="BF143" i="28"/>
  <c r="BG143" i="28"/>
  <c r="BH143" i="28"/>
  <c r="BI143" i="28"/>
  <c r="BJ143" i="28"/>
  <c r="BK143" i="28"/>
  <c r="BL143" i="28"/>
  <c r="BM143" i="28"/>
  <c r="BC144" i="28"/>
  <c r="BD144" i="28"/>
  <c r="BE144" i="28"/>
  <c r="BG144" i="28"/>
  <c r="BH144" i="28"/>
  <c r="BI144" i="28"/>
  <c r="BJ144" i="28"/>
  <c r="BK144" i="28"/>
  <c r="BL144" i="28"/>
  <c r="BM144" i="28"/>
  <c r="BD145" i="28"/>
  <c r="BE145" i="28"/>
  <c r="BF145" i="28"/>
  <c r="BG145" i="28"/>
  <c r="BH145" i="28"/>
  <c r="BI145" i="28"/>
  <c r="BJ145" i="28"/>
  <c r="BL145" i="28"/>
  <c r="BM145" i="28"/>
  <c r="BB145" i="28"/>
  <c r="BB144" i="28"/>
  <c r="BB143" i="28"/>
  <c r="BB142" i="28"/>
  <c r="BB139" i="28"/>
  <c r="BC94" i="28"/>
  <c r="BC96" i="28"/>
  <c r="BC98" i="28"/>
  <c r="BC99" i="28"/>
  <c r="BD99" i="28" s="1"/>
  <c r="BE99" i="28" s="1"/>
  <c r="BC100" i="28"/>
  <c r="BD100" i="28" s="1"/>
  <c r="BE100" i="28" s="1"/>
  <c r="BF100" i="28" s="1"/>
  <c r="BG100" i="28" s="1"/>
  <c r="BH100" i="28" s="1"/>
  <c r="BI100" i="28" s="1"/>
  <c r="BJ100" i="28" s="1"/>
  <c r="BK100" i="28" s="1"/>
  <c r="BL100" i="28" s="1"/>
  <c r="BM100" i="28" s="1"/>
  <c r="BC101" i="28"/>
  <c r="BC102" i="28"/>
  <c r="BC104" i="28"/>
  <c r="BC110" i="28"/>
  <c r="BC111" i="28"/>
  <c r="BC113" i="28"/>
  <c r="BD113" i="28" s="1"/>
  <c r="BE113" i="28" s="1"/>
  <c r="BF113" i="28" s="1"/>
  <c r="BG113" i="28" s="1"/>
  <c r="BC106" i="28"/>
  <c r="BD106" i="28" s="1"/>
  <c r="BE106" i="28" s="1"/>
  <c r="BC103" i="28"/>
  <c r="BD103" i="28" s="1"/>
  <c r="BE103" i="28" s="1"/>
  <c r="BC97" i="28"/>
  <c r="BC95" i="28"/>
  <c r="BD94" i="28"/>
  <c r="BD96" i="28"/>
  <c r="BE96" i="28" s="1"/>
  <c r="BF96" i="28" s="1"/>
  <c r="BD98" i="28"/>
  <c r="BE98" i="28" s="1"/>
  <c r="BF98" i="28" s="1"/>
  <c r="BG98" i="28" s="1"/>
  <c r="BH98" i="28" s="1"/>
  <c r="BI98" i="28" s="1"/>
  <c r="BJ98" i="28" s="1"/>
  <c r="BK98" i="28" s="1"/>
  <c r="BD101" i="28"/>
  <c r="BD102" i="28"/>
  <c r="BD104" i="28"/>
  <c r="BE104" i="28" s="1"/>
  <c r="BF104" i="28" s="1"/>
  <c r="BG104" i="28" s="1"/>
  <c r="BH104" i="28" s="1"/>
  <c r="BD110" i="28"/>
  <c r="BE110" i="28" s="1"/>
  <c r="BF110" i="28" s="1"/>
  <c r="BG110" i="28" s="1"/>
  <c r="BH110" i="28" s="1"/>
  <c r="BD111" i="28"/>
  <c r="BE111" i="28" s="1"/>
  <c r="BF111" i="28" s="1"/>
  <c r="BD97" i="28"/>
  <c r="BD95" i="28"/>
  <c r="BE94" i="28"/>
  <c r="BE101" i="28"/>
  <c r="BF101" i="28" s="1"/>
  <c r="BE102" i="28"/>
  <c r="BE97" i="28"/>
  <c r="BE95" i="28"/>
  <c r="BF99" i="28"/>
  <c r="BG99" i="28" s="1"/>
  <c r="BH99" i="28" s="1"/>
  <c r="BF102" i="28"/>
  <c r="BG102" i="28" s="1"/>
  <c r="BH102" i="28" s="1"/>
  <c r="BF106" i="28"/>
  <c r="BF103" i="28"/>
  <c r="BF97" i="28"/>
  <c r="BG97" i="28" s="1"/>
  <c r="BH97" i="28" s="1"/>
  <c r="BI97" i="28" s="1"/>
  <c r="BJ97" i="28" s="1"/>
  <c r="BK97" i="28" s="1"/>
  <c r="BL97" i="28" s="1"/>
  <c r="BF95" i="28"/>
  <c r="BG95" i="28" s="1"/>
  <c r="BH95" i="28" s="1"/>
  <c r="BI95" i="28" s="1"/>
  <c r="BJ95" i="28" s="1"/>
  <c r="BK95" i="28" s="1"/>
  <c r="BL95" i="28" s="1"/>
  <c r="BM95" i="28" s="1"/>
  <c r="BN95" i="28" s="1"/>
  <c r="BG96" i="28"/>
  <c r="BH96" i="28" s="1"/>
  <c r="BI96" i="28" s="1"/>
  <c r="BJ96" i="28" s="1"/>
  <c r="BK96" i="28" s="1"/>
  <c r="BL96" i="28" s="1"/>
  <c r="BM96" i="28" s="1"/>
  <c r="BG111" i="28"/>
  <c r="BG106" i="28"/>
  <c r="BH106" i="28" s="1"/>
  <c r="BI106" i="28" s="1"/>
  <c r="BJ106" i="28" s="1"/>
  <c r="BK106" i="28" s="1"/>
  <c r="BG103" i="28"/>
  <c r="BH103" i="28" s="1"/>
  <c r="BH111" i="28"/>
  <c r="BI111" i="28" s="1"/>
  <c r="BJ111" i="28" s="1"/>
  <c r="BK111" i="28" s="1"/>
  <c r="BH113" i="28"/>
  <c r="BI113" i="28" s="1"/>
  <c r="BJ113" i="28" s="1"/>
  <c r="BK113" i="28" s="1"/>
  <c r="BL113" i="28" s="1"/>
  <c r="BM113" i="28" s="1"/>
  <c r="BI102" i="28"/>
  <c r="BI163" i="28" s="1"/>
  <c r="BI104" i="28"/>
  <c r="BJ104" i="28" s="1"/>
  <c r="BK104" i="28" s="1"/>
  <c r="BL104" i="28" s="1"/>
  <c r="BM104" i="28" s="1"/>
  <c r="BN104" i="28" s="1"/>
  <c r="BI110" i="28"/>
  <c r="BJ110" i="28" s="1"/>
  <c r="BK110" i="28" s="1"/>
  <c r="BL110" i="28" s="1"/>
  <c r="BM110" i="28" s="1"/>
  <c r="BJ102" i="28"/>
  <c r="BL98" i="28"/>
  <c r="BM98" i="28" s="1"/>
  <c r="BC203" i="28"/>
  <c r="BD203" i="28"/>
  <c r="BE203" i="28"/>
  <c r="BF203" i="28"/>
  <c r="BG203" i="28"/>
  <c r="BH203" i="28"/>
  <c r="BI203" i="28"/>
  <c r="BJ203" i="28"/>
  <c r="BK203" i="28"/>
  <c r="BL203" i="28"/>
  <c r="BM203" i="28"/>
  <c r="BC209" i="28"/>
  <c r="BD209" i="28"/>
  <c r="BN209" i="28" s="1"/>
  <c r="BE209" i="28"/>
  <c r="BF209" i="28"/>
  <c r="BG209" i="28"/>
  <c r="BH209" i="28"/>
  <c r="BI209" i="28"/>
  <c r="BJ209" i="28"/>
  <c r="BK209" i="28"/>
  <c r="BL209" i="28"/>
  <c r="BM209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C211" i="28"/>
  <c r="BD211" i="28"/>
  <c r="BE211" i="28"/>
  <c r="BF211" i="28"/>
  <c r="BN211" i="28" s="1"/>
  <c r="BG211" i="28"/>
  <c r="BH211" i="28"/>
  <c r="BI211" i="28"/>
  <c r="BJ211" i="28"/>
  <c r="BK211" i="28"/>
  <c r="BL211" i="28"/>
  <c r="BM211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C215" i="28"/>
  <c r="BD215" i="28"/>
  <c r="BE215" i="28"/>
  <c r="BF215" i="28"/>
  <c r="BG215" i="28"/>
  <c r="BH215" i="28"/>
  <c r="BI215" i="28"/>
  <c r="BJ215" i="28"/>
  <c r="BN215" i="28" s="1"/>
  <c r="BK215" i="28"/>
  <c r="BL215" i="28"/>
  <c r="BM215" i="28"/>
  <c r="AM114" i="28"/>
  <c r="AM115" i="28"/>
  <c r="BB215" i="28"/>
  <c r="BB213" i="28"/>
  <c r="BN213" i="28" s="1"/>
  <c r="BB212" i="28"/>
  <c r="BB211" i="28"/>
  <c r="BB210" i="28"/>
  <c r="BB209" i="28"/>
  <c r="BB127" i="28"/>
  <c r="BB203" i="28"/>
  <c r="BN203" i="28" s="1"/>
  <c r="AK174" i="28"/>
  <c r="AJ174" i="28" s="1"/>
  <c r="AL174" i="28" s="1"/>
  <c r="AJ173" i="28"/>
  <c r="AK168" i="28"/>
  <c r="AK167" i="28"/>
  <c r="AK160" i="28"/>
  <c r="AK159" i="28"/>
  <c r="AK158" i="28"/>
  <c r="AJ158" i="28" s="1"/>
  <c r="AK156" i="28"/>
  <c r="AJ156" i="28" s="1"/>
  <c r="AK166" i="28"/>
  <c r="AK165" i="28"/>
  <c r="AK164" i="28"/>
  <c r="AK163" i="28"/>
  <c r="AK162" i="28"/>
  <c r="AK161" i="28"/>
  <c r="AK154" i="28"/>
  <c r="AJ154" i="28" s="1"/>
  <c r="AK153" i="28"/>
  <c r="AJ153" i="28" s="1"/>
  <c r="AK152" i="28"/>
  <c r="AJ152" i="28" s="1"/>
  <c r="AK151" i="28"/>
  <c r="AK150" i="28"/>
  <c r="AK149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T147" i="28"/>
  <c r="AM142" i="28"/>
  <c r="AN142" i="28"/>
  <c r="AO142" i="28"/>
  <c r="AP142" i="28"/>
  <c r="AQ142" i="28"/>
  <c r="AR142" i="28"/>
  <c r="AS142" i="28"/>
  <c r="AT142" i="28"/>
  <c r="AU142" i="28"/>
  <c r="AV142" i="28"/>
  <c r="AW142" i="28"/>
  <c r="AM143" i="28"/>
  <c r="AN143" i="28"/>
  <c r="AN147" i="28" s="1"/>
  <c r="AO143" i="28"/>
  <c r="AP143" i="28"/>
  <c r="AQ143" i="28"/>
  <c r="AR143" i="28"/>
  <c r="AS143" i="28"/>
  <c r="AT143" i="28"/>
  <c r="AU143" i="28"/>
  <c r="AV143" i="28"/>
  <c r="AV147" i="28" s="1"/>
  <c r="AW143" i="28"/>
  <c r="AM144" i="28"/>
  <c r="AN144" i="28"/>
  <c r="AO144" i="28"/>
  <c r="AP144" i="28"/>
  <c r="AQ144" i="28"/>
  <c r="AR144" i="28"/>
  <c r="AS144" i="28"/>
  <c r="AT144" i="28"/>
  <c r="AU144" i="28"/>
  <c r="AV144" i="28"/>
  <c r="AW144" i="28"/>
  <c r="AM145" i="28"/>
  <c r="AN145" i="28"/>
  <c r="AO145" i="28"/>
  <c r="AP145" i="28"/>
  <c r="AQ145" i="28"/>
  <c r="AR145" i="28"/>
  <c r="AS145" i="28"/>
  <c r="AT145" i="28"/>
  <c r="AU145" i="28"/>
  <c r="AV145" i="28"/>
  <c r="AW145" i="28"/>
  <c r="AL145" i="28"/>
  <c r="AL144" i="28"/>
  <c r="AL143" i="28"/>
  <c r="AL142" i="28"/>
  <c r="AL141" i="28"/>
  <c r="AM139" i="28"/>
  <c r="AN139" i="28"/>
  <c r="AO139" i="28"/>
  <c r="AX139" i="28" s="1"/>
  <c r="AP139" i="28"/>
  <c r="AQ139" i="28"/>
  <c r="AR139" i="28"/>
  <c r="AS139" i="28"/>
  <c r="AT139" i="28"/>
  <c r="AU139" i="28"/>
  <c r="AV139" i="28"/>
  <c r="AW139" i="28"/>
  <c r="AW147" i="28" s="1"/>
  <c r="AL139" i="28"/>
  <c r="AL147" i="28" s="1"/>
  <c r="AM140" i="28"/>
  <c r="AM7" i="28"/>
  <c r="AN140" i="28"/>
  <c r="AN7" i="28" s="1"/>
  <c r="AO140" i="28"/>
  <c r="AO7" i="28" s="1"/>
  <c r="AP140" i="28"/>
  <c r="AP7" i="28"/>
  <c r="AP8" i="28" s="1"/>
  <c r="AQ9" i="28" s="1"/>
  <c r="AQ140" i="28"/>
  <c r="AQ7" i="28" s="1"/>
  <c r="AX7" i="28" s="1"/>
  <c r="AR140" i="28"/>
  <c r="AR7" i="28" s="1"/>
  <c r="AS140" i="28"/>
  <c r="AS7" i="28" s="1"/>
  <c r="AT140" i="28"/>
  <c r="AT7" i="28"/>
  <c r="AT198" i="28" s="1"/>
  <c r="AU140" i="28"/>
  <c r="AU7" i="28"/>
  <c r="AU198" i="28" s="1"/>
  <c r="AV140" i="28"/>
  <c r="AV7" i="28" s="1"/>
  <c r="AV198" i="28" s="1"/>
  <c r="AW140" i="28"/>
  <c r="AW7" i="28" s="1"/>
  <c r="AW198" i="28" s="1"/>
  <c r="AL140" i="28"/>
  <c r="AM89" i="28"/>
  <c r="AM90" i="28"/>
  <c r="AM91" i="28"/>
  <c r="AM92" i="28"/>
  <c r="AH93" i="28"/>
  <c r="AL93" i="28"/>
  <c r="AM93" i="28" s="1"/>
  <c r="AN93" i="28" s="1"/>
  <c r="AO93" i="28" s="1"/>
  <c r="AP93" i="28" s="1"/>
  <c r="AQ93" i="28" s="1"/>
  <c r="AR93" i="28" s="1"/>
  <c r="AS93" i="28" s="1"/>
  <c r="AT93" i="28" s="1"/>
  <c r="AU93" i="28" s="1"/>
  <c r="AV93" i="28" s="1"/>
  <c r="AW93" i="28" s="1"/>
  <c r="AX93" i="28" s="1"/>
  <c r="AH94" i="28"/>
  <c r="AL94" i="28" s="1"/>
  <c r="AH95" i="28"/>
  <c r="AM95" i="28"/>
  <c r="AM96" i="28"/>
  <c r="AH97" i="28"/>
  <c r="AM97" i="28"/>
  <c r="AH98" i="28"/>
  <c r="AM98" i="28"/>
  <c r="AM99" i="28"/>
  <c r="AM100" i="28"/>
  <c r="AH101" i="28"/>
  <c r="AL101" i="28" s="1"/>
  <c r="AM101" i="28" s="1"/>
  <c r="AN101" i="28" s="1"/>
  <c r="AO101" i="28" s="1"/>
  <c r="AP101" i="28" s="1"/>
  <c r="AM102" i="28"/>
  <c r="AN102" i="28" s="1"/>
  <c r="AO102" i="28" s="1"/>
  <c r="AP102" i="28" s="1"/>
  <c r="AH103" i="28"/>
  <c r="AM103" i="28"/>
  <c r="AH104" i="28"/>
  <c r="AL104" i="28" s="1"/>
  <c r="AM104" i="28" s="1"/>
  <c r="AH105" i="28"/>
  <c r="AL105" i="28"/>
  <c r="AM105" i="28" s="1"/>
  <c r="AH106" i="28"/>
  <c r="AL106" i="28" s="1"/>
  <c r="AL167" i="28" s="1"/>
  <c r="AH107" i="28"/>
  <c r="AL107" i="28" s="1"/>
  <c r="AM107" i="28" s="1"/>
  <c r="AH108" i="28"/>
  <c r="AL108" i="28" s="1"/>
  <c r="AM108" i="28" s="1"/>
  <c r="AM169" i="28" s="1"/>
  <c r="AH109" i="28"/>
  <c r="AL109" i="28" s="1"/>
  <c r="AM109" i="28"/>
  <c r="AN109" i="28" s="1"/>
  <c r="AO109" i="28" s="1"/>
  <c r="AM110" i="28"/>
  <c r="AN110" i="28" s="1"/>
  <c r="AO110" i="28" s="1"/>
  <c r="AM111" i="28"/>
  <c r="AH112" i="28"/>
  <c r="AL112" i="28" s="1"/>
  <c r="AL173" i="28" s="1"/>
  <c r="AH113" i="28"/>
  <c r="AM113" i="28"/>
  <c r="AN113" i="28" s="1"/>
  <c r="AO113" i="28" s="1"/>
  <c r="AP113" i="28" s="1"/>
  <c r="AQ113" i="28" s="1"/>
  <c r="AR113" i="28" s="1"/>
  <c r="AS113" i="28" s="1"/>
  <c r="AT113" i="28" s="1"/>
  <c r="AU113" i="28" s="1"/>
  <c r="AV113" i="28" s="1"/>
  <c r="AW113" i="28" s="1"/>
  <c r="AM116" i="28"/>
  <c r="AM117" i="28"/>
  <c r="AM88" i="28"/>
  <c r="AN88" i="28"/>
  <c r="AN89" i="28"/>
  <c r="AN90" i="28"/>
  <c r="AO90" i="28" s="1"/>
  <c r="AN92" i="28"/>
  <c r="AO92" i="28" s="1"/>
  <c r="AP92" i="28" s="1"/>
  <c r="AQ92" i="28" s="1"/>
  <c r="AR92" i="28" s="1"/>
  <c r="AN95" i="28"/>
  <c r="AN96" i="28"/>
  <c r="AN97" i="28"/>
  <c r="AN98" i="28"/>
  <c r="AO98" i="28" s="1"/>
  <c r="AN99" i="28"/>
  <c r="AO99" i="28" s="1"/>
  <c r="AN100" i="28"/>
  <c r="AN105" i="28"/>
  <c r="AN111" i="28"/>
  <c r="AO88" i="28"/>
  <c r="AO89" i="28"/>
  <c r="AO95" i="28"/>
  <c r="AO96" i="28"/>
  <c r="AO97" i="28"/>
  <c r="AP97" i="28" s="1"/>
  <c r="AQ97" i="28" s="1"/>
  <c r="AR97" i="28" s="1"/>
  <c r="AS97" i="28" s="1"/>
  <c r="AT97" i="28" s="1"/>
  <c r="AU97" i="28" s="1"/>
  <c r="AV97" i="28" s="1"/>
  <c r="AW97" i="28" s="1"/>
  <c r="AO105" i="28"/>
  <c r="AP105" i="28" s="1"/>
  <c r="AQ105" i="28" s="1"/>
  <c r="AR105" i="28" s="1"/>
  <c r="AS105" i="28" s="1"/>
  <c r="AT105" i="28" s="1"/>
  <c r="AU105" i="28" s="1"/>
  <c r="AV105" i="28" s="1"/>
  <c r="AW105" i="28" s="1"/>
  <c r="AO111" i="28"/>
  <c r="AP95" i="28"/>
  <c r="AQ95" i="28" s="1"/>
  <c r="AP96" i="28"/>
  <c r="AQ96" i="28" s="1"/>
  <c r="AP109" i="28"/>
  <c r="AQ109" i="28" s="1"/>
  <c r="AR109" i="28" s="1"/>
  <c r="AP110" i="28"/>
  <c r="AP111" i="28"/>
  <c r="AQ111" i="28" s="1"/>
  <c r="AR95" i="28"/>
  <c r="AS95" i="28" s="1"/>
  <c r="AT95" i="28" s="1"/>
  <c r="AU95" i="28" s="1"/>
  <c r="AV95" i="28" s="1"/>
  <c r="AW95" i="28" s="1"/>
  <c r="AX95" i="28" s="1"/>
  <c r="AR96" i="28"/>
  <c r="AS96" i="28" s="1"/>
  <c r="AT96" i="28" s="1"/>
  <c r="AU96" i="28" s="1"/>
  <c r="AV96" i="28" s="1"/>
  <c r="AW96" i="28" s="1"/>
  <c r="AR101" i="28"/>
  <c r="AS101" i="28" s="1"/>
  <c r="AS88" i="28"/>
  <c r="AT88" i="28" s="1"/>
  <c r="AU88" i="28" s="1"/>
  <c r="AV88" i="28" s="1"/>
  <c r="AW88" i="28" s="1"/>
  <c r="AS90" i="28"/>
  <c r="AT90" i="28" s="1"/>
  <c r="AU90" i="28" s="1"/>
  <c r="AV90" i="28" s="1"/>
  <c r="AW90" i="28" s="1"/>
  <c r="AS92" i="28"/>
  <c r="AT92" i="28" s="1"/>
  <c r="AU92" i="28" s="1"/>
  <c r="AV92" i="28" s="1"/>
  <c r="AW92" i="28" s="1"/>
  <c r="AS109" i="28"/>
  <c r="AT109" i="28" s="1"/>
  <c r="AU109" i="28" s="1"/>
  <c r="AV109" i="28" s="1"/>
  <c r="AW109" i="28" s="1"/>
  <c r="AX109" i="28" s="1"/>
  <c r="AT101" i="28"/>
  <c r="AU101" i="28" s="1"/>
  <c r="AV101" i="28"/>
  <c r="AW101" i="28" s="1"/>
  <c r="AX101" i="28" s="1"/>
  <c r="AM209" i="28"/>
  <c r="AN209" i="28"/>
  <c r="AO209" i="28"/>
  <c r="AP209" i="28"/>
  <c r="AQ209" i="28"/>
  <c r="AR209" i="28"/>
  <c r="AS209" i="28"/>
  <c r="AT209" i="28"/>
  <c r="AU209" i="28"/>
  <c r="AV209" i="28"/>
  <c r="AW209" i="28"/>
  <c r="AM210" i="28"/>
  <c r="AN210" i="28"/>
  <c r="AO210" i="28"/>
  <c r="AP210" i="28"/>
  <c r="AQ210" i="28"/>
  <c r="AR210" i="28"/>
  <c r="AS210" i="28"/>
  <c r="AT210" i="28"/>
  <c r="AU210" i="28"/>
  <c r="AV210" i="28"/>
  <c r="AW210" i="28"/>
  <c r="AM211" i="28"/>
  <c r="AN211" i="28"/>
  <c r="AO211" i="28"/>
  <c r="AP211" i="28"/>
  <c r="AQ211" i="28"/>
  <c r="AR211" i="28"/>
  <c r="AS211" i="28"/>
  <c r="AT211" i="28"/>
  <c r="AU211" i="28"/>
  <c r="AV211" i="28"/>
  <c r="AW211" i="28"/>
  <c r="AM212" i="28"/>
  <c r="AN212" i="28"/>
  <c r="AO212" i="28"/>
  <c r="AP212" i="28"/>
  <c r="AQ212" i="28"/>
  <c r="AR212" i="28"/>
  <c r="AS212" i="28"/>
  <c r="AT212" i="28"/>
  <c r="AU212" i="28"/>
  <c r="AV212" i="28"/>
  <c r="AW212" i="28"/>
  <c r="AM213" i="28"/>
  <c r="AN213" i="28"/>
  <c r="AO213" i="28"/>
  <c r="AP213" i="28"/>
  <c r="AQ213" i="28"/>
  <c r="AR213" i="28"/>
  <c r="AS213" i="28"/>
  <c r="AT213" i="28"/>
  <c r="AU213" i="28"/>
  <c r="AV213" i="28"/>
  <c r="AW213" i="28"/>
  <c r="AM215" i="28"/>
  <c r="AN215" i="28"/>
  <c r="AO215" i="28"/>
  <c r="AP215" i="28"/>
  <c r="AQ215" i="28"/>
  <c r="AR215" i="28"/>
  <c r="AS215" i="28"/>
  <c r="AX215" i="28" s="1"/>
  <c r="AT215" i="28"/>
  <c r="AU215" i="28"/>
  <c r="AV215" i="28"/>
  <c r="AW215" i="28"/>
  <c r="AM203" i="28"/>
  <c r="AN203" i="28"/>
  <c r="AO203" i="28"/>
  <c r="AP203" i="28"/>
  <c r="AQ203" i="28"/>
  <c r="AR203" i="28"/>
  <c r="AS203" i="28"/>
  <c r="AT203" i="28"/>
  <c r="AU203" i="28"/>
  <c r="AV203" i="28"/>
  <c r="AW203" i="28"/>
  <c r="AL215" i="28"/>
  <c r="AL213" i="28"/>
  <c r="AL212" i="28"/>
  <c r="AL210" i="28"/>
  <c r="AL209" i="28"/>
  <c r="AL127" i="28"/>
  <c r="AL205" i="28" s="1"/>
  <c r="AB145" i="28"/>
  <c r="AC145" i="28"/>
  <c r="AD145" i="28"/>
  <c r="AC211" i="28"/>
  <c r="AD211" i="28"/>
  <c r="AG139" i="28"/>
  <c r="AG141" i="28"/>
  <c r="AG142" i="28"/>
  <c r="AG143" i="28"/>
  <c r="AG144" i="28"/>
  <c r="AG151" i="28"/>
  <c r="AG152" i="28"/>
  <c r="AG153" i="28"/>
  <c r="AG161" i="28"/>
  <c r="AG167" i="28"/>
  <c r="AG168" i="28"/>
  <c r="AG173" i="28"/>
  <c r="AG174" i="28"/>
  <c r="AG175" i="28"/>
  <c r="AG176" i="28"/>
  <c r="AG177" i="28"/>
  <c r="AH177" i="28" s="1"/>
  <c r="AG178" i="28"/>
  <c r="AG179" i="28"/>
  <c r="AG180" i="28"/>
  <c r="AG181" i="28"/>
  <c r="AG182" i="28"/>
  <c r="AG183" i="28"/>
  <c r="AG184" i="28"/>
  <c r="AG185" i="28"/>
  <c r="AH185" i="28" s="1"/>
  <c r="AG204" i="28"/>
  <c r="AC141" i="28"/>
  <c r="AC142" i="28"/>
  <c r="AC143" i="28"/>
  <c r="AC144" i="28"/>
  <c r="AC147" i="28"/>
  <c r="AC150" i="28"/>
  <c r="AC151" i="28"/>
  <c r="AC156" i="28"/>
  <c r="AC166" i="28"/>
  <c r="AC167" i="28"/>
  <c r="AC173" i="28"/>
  <c r="AC174" i="28"/>
  <c r="AC175" i="28"/>
  <c r="AC176" i="28"/>
  <c r="AC177" i="28"/>
  <c r="AC178" i="28"/>
  <c r="AC179" i="28"/>
  <c r="AC180" i="28"/>
  <c r="AC181" i="28"/>
  <c r="AC182" i="28"/>
  <c r="AC183" i="28"/>
  <c r="AC184" i="28"/>
  <c r="AC185" i="28"/>
  <c r="AD200" i="28"/>
  <c r="AD201" i="28"/>
  <c r="AD141" i="28"/>
  <c r="AD142" i="28"/>
  <c r="AD143" i="28"/>
  <c r="AD144" i="28"/>
  <c r="AD152" i="28"/>
  <c r="AD153" i="28"/>
  <c r="AD154" i="28"/>
  <c r="AD160" i="28"/>
  <c r="AD162" i="28"/>
  <c r="AD168" i="28"/>
  <c r="AD170" i="28"/>
  <c r="AD173" i="28"/>
  <c r="AD174" i="28"/>
  <c r="AD175" i="28"/>
  <c r="AD176" i="28"/>
  <c r="AD177" i="28"/>
  <c r="AD178" i="28"/>
  <c r="AD179" i="28"/>
  <c r="AD180" i="28"/>
  <c r="AD181" i="28"/>
  <c r="AD182" i="28"/>
  <c r="AD183" i="28"/>
  <c r="AD184" i="28"/>
  <c r="AD185" i="28"/>
  <c r="AE139" i="28"/>
  <c r="AE141" i="28"/>
  <c r="AE142" i="28"/>
  <c r="AE143" i="28"/>
  <c r="AE144" i="28"/>
  <c r="AE147" i="28"/>
  <c r="AE150" i="28"/>
  <c r="AE156" i="28"/>
  <c r="AE158" i="28"/>
  <c r="AE166" i="28"/>
  <c r="AE173" i="28"/>
  <c r="AE174" i="28"/>
  <c r="AE175" i="28"/>
  <c r="AE176" i="28"/>
  <c r="AE177" i="28"/>
  <c r="AE178" i="28"/>
  <c r="AE179" i="28"/>
  <c r="AE180" i="28"/>
  <c r="AE181" i="28"/>
  <c r="AE182" i="28"/>
  <c r="AE183" i="28"/>
  <c r="AE184" i="28"/>
  <c r="AE185" i="28"/>
  <c r="AB141" i="28"/>
  <c r="AB147" i="28" s="1"/>
  <c r="AB142" i="28"/>
  <c r="AH142" i="28" s="1"/>
  <c r="AB143" i="28"/>
  <c r="AB144" i="28"/>
  <c r="AB152" i="28"/>
  <c r="AB158" i="28"/>
  <c r="AB159" i="28"/>
  <c r="AB160" i="28"/>
  <c r="AB168" i="28"/>
  <c r="AB173" i="28"/>
  <c r="AB174" i="28"/>
  <c r="AB175" i="28"/>
  <c r="AB176" i="28"/>
  <c r="AB177" i="28"/>
  <c r="AB178" i="28"/>
  <c r="AB179" i="28"/>
  <c r="AB180" i="28"/>
  <c r="AB181" i="28"/>
  <c r="AB182" i="28"/>
  <c r="AB183" i="28"/>
  <c r="AB184" i="28"/>
  <c r="AB185" i="28"/>
  <c r="AB204" i="28"/>
  <c r="AB214" i="28"/>
  <c r="V151" i="28"/>
  <c r="V152" i="28"/>
  <c r="V160" i="28"/>
  <c r="V162" i="28"/>
  <c r="V167" i="28"/>
  <c r="V168" i="28"/>
  <c r="V173" i="28"/>
  <c r="V174" i="28"/>
  <c r="V175" i="28"/>
  <c r="V176" i="28"/>
  <c r="V177" i="28"/>
  <c r="V178" i="28"/>
  <c r="V179" i="28"/>
  <c r="V180" i="28"/>
  <c r="V181" i="28"/>
  <c r="V182" i="28"/>
  <c r="V183" i="28"/>
  <c r="V184" i="28"/>
  <c r="V185" i="28"/>
  <c r="W151" i="28"/>
  <c r="W158" i="28"/>
  <c r="W159" i="28"/>
  <c r="W167" i="28"/>
  <c r="W173" i="28"/>
  <c r="W174" i="28"/>
  <c r="W175" i="28"/>
  <c r="W176" i="28"/>
  <c r="W177" i="28"/>
  <c r="W178" i="28"/>
  <c r="W179" i="28"/>
  <c r="W180" i="28"/>
  <c r="W181" i="28"/>
  <c r="W182" i="28"/>
  <c r="W183" i="28"/>
  <c r="W184" i="28"/>
  <c r="W185" i="28"/>
  <c r="W202" i="28"/>
  <c r="W206" i="28"/>
  <c r="X159" i="28"/>
  <c r="X173" i="28"/>
  <c r="X174" i="28"/>
  <c r="X175" i="28"/>
  <c r="AH175" i="28" s="1"/>
  <c r="X176" i="28"/>
  <c r="X177" i="28"/>
  <c r="X178" i="28"/>
  <c r="X179" i="28"/>
  <c r="X180" i="28"/>
  <c r="X181" i="28"/>
  <c r="X182" i="28"/>
  <c r="X183" i="28"/>
  <c r="X184" i="28"/>
  <c r="X185" i="28"/>
  <c r="X207" i="28"/>
  <c r="Y151" i="28"/>
  <c r="Y152" i="28"/>
  <c r="Y153" i="28"/>
  <c r="Y161" i="28"/>
  <c r="Y167" i="28"/>
  <c r="Y168" i="28"/>
  <c r="Y173" i="28"/>
  <c r="Y174" i="28"/>
  <c r="Y175" i="28"/>
  <c r="Y176" i="28"/>
  <c r="Y177" i="28"/>
  <c r="Y178" i="28"/>
  <c r="Y179" i="28"/>
  <c r="Y180" i="28"/>
  <c r="Y181" i="28"/>
  <c r="Y182" i="28"/>
  <c r="Y183" i="28"/>
  <c r="Y184" i="28"/>
  <c r="Y185" i="28"/>
  <c r="Y204" i="28"/>
  <c r="Z152" i="28"/>
  <c r="Z154" i="28"/>
  <c r="Z160" i="28"/>
  <c r="Z161" i="28"/>
  <c r="Z162" i="28"/>
  <c r="Z168" i="28"/>
  <c r="Z170" i="28"/>
  <c r="Z173" i="28"/>
  <c r="Z174" i="28"/>
  <c r="Z175" i="28"/>
  <c r="Z176" i="28"/>
  <c r="Z177" i="28"/>
  <c r="Z178" i="28"/>
  <c r="Z179" i="28"/>
  <c r="AH179" i="28" s="1"/>
  <c r="Z180" i="28"/>
  <c r="Z181" i="28"/>
  <c r="Z182" i="28"/>
  <c r="Z183" i="28"/>
  <c r="Z184" i="28"/>
  <c r="Z185" i="28"/>
  <c r="AA141" i="28"/>
  <c r="AA147" i="28" s="1"/>
  <c r="AA142" i="28"/>
  <c r="AA159" i="28"/>
  <c r="AA160" i="28"/>
  <c r="AA161" i="28"/>
  <c r="AA173" i="28"/>
  <c r="AA174" i="28"/>
  <c r="AA175" i="28"/>
  <c r="AA176" i="28"/>
  <c r="AA177" i="28"/>
  <c r="AA178" i="28"/>
  <c r="AA179" i="28"/>
  <c r="AA180" i="28"/>
  <c r="AA181" i="28"/>
  <c r="AA182" i="28"/>
  <c r="AA183" i="28"/>
  <c r="AA184" i="28"/>
  <c r="AA185" i="28"/>
  <c r="AF139" i="28"/>
  <c r="AF141" i="28"/>
  <c r="AF142" i="28"/>
  <c r="AF143" i="28"/>
  <c r="AF144" i="28"/>
  <c r="AF150" i="28"/>
  <c r="AF155" i="28"/>
  <c r="AF173" i="28"/>
  <c r="AF174" i="28"/>
  <c r="AF175" i="28"/>
  <c r="AF176" i="28"/>
  <c r="AF177" i="28"/>
  <c r="AF178" i="28"/>
  <c r="AF179" i="28"/>
  <c r="AF180" i="28"/>
  <c r="AF181" i="28"/>
  <c r="AF182" i="28"/>
  <c r="AF183" i="28"/>
  <c r="AF184" i="28"/>
  <c r="AF185" i="28"/>
  <c r="AF215" i="28"/>
  <c r="AG215" i="28"/>
  <c r="AE215" i="28"/>
  <c r="AC203" i="28"/>
  <c r="AD203" i="28"/>
  <c r="AE203" i="28"/>
  <c r="AF203" i="28"/>
  <c r="AG203" i="28"/>
  <c r="AH203" i="28" s="1"/>
  <c r="AB203" i="28"/>
  <c r="AF140" i="28"/>
  <c r="AG140" i="28"/>
  <c r="AE140" i="28"/>
  <c r="AF145" i="28"/>
  <c r="AG145" i="28"/>
  <c r="AE145" i="28"/>
  <c r="U166" i="28"/>
  <c r="T166" i="28" s="1"/>
  <c r="U165" i="28"/>
  <c r="U164" i="28"/>
  <c r="T164" i="28" s="1"/>
  <c r="U163" i="28"/>
  <c r="U162" i="28"/>
  <c r="U161" i="28"/>
  <c r="F257" i="28"/>
  <c r="F84" i="28"/>
  <c r="F130" i="28"/>
  <c r="F132" i="28"/>
  <c r="F134" i="28"/>
  <c r="D149" i="28"/>
  <c r="F149" i="28" s="1"/>
  <c r="D150" i="28"/>
  <c r="F150" i="28"/>
  <c r="D151" i="28"/>
  <c r="F151" i="28" s="1"/>
  <c r="D152" i="28"/>
  <c r="D153" i="28"/>
  <c r="F153" i="28" s="1"/>
  <c r="D154" i="28"/>
  <c r="F154" i="28"/>
  <c r="D155" i="28"/>
  <c r="D156" i="28"/>
  <c r="D157" i="28"/>
  <c r="F157" i="28" s="1"/>
  <c r="D158" i="28"/>
  <c r="F158" i="28"/>
  <c r="D159" i="28"/>
  <c r="K159" i="28" s="1"/>
  <c r="F159" i="28"/>
  <c r="D160" i="28"/>
  <c r="D161" i="28"/>
  <c r="F161" i="28" s="1"/>
  <c r="D162" i="28"/>
  <c r="F162" i="28"/>
  <c r="D163" i="28"/>
  <c r="D164" i="28"/>
  <c r="D165" i="28"/>
  <c r="F165" i="28" s="1"/>
  <c r="D166" i="28"/>
  <c r="F166" i="28"/>
  <c r="D167" i="28"/>
  <c r="F167" i="28" s="1"/>
  <c r="D168" i="28"/>
  <c r="D169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26" i="28"/>
  <c r="F201" i="28" s="1"/>
  <c r="F187" i="28"/>
  <c r="F198" i="28"/>
  <c r="F202" i="28"/>
  <c r="F204" i="28"/>
  <c r="F205" i="28"/>
  <c r="F206" i="28"/>
  <c r="F207" i="28"/>
  <c r="F208" i="28"/>
  <c r="F209" i="28"/>
  <c r="F214" i="28"/>
  <c r="F215" i="28"/>
  <c r="F196" i="28"/>
  <c r="F220" i="28"/>
  <c r="F228" i="28"/>
  <c r="F232" i="28"/>
  <c r="G232" i="28" s="1"/>
  <c r="H232" i="28" s="1"/>
  <c r="I232" i="28" s="1"/>
  <c r="F247" i="28"/>
  <c r="F248" i="28"/>
  <c r="F249" i="28"/>
  <c r="F251" i="28"/>
  <c r="D252" i="28"/>
  <c r="F252" i="28"/>
  <c r="G84" i="28"/>
  <c r="G130" i="28" s="1"/>
  <c r="G132" i="28"/>
  <c r="G149" i="28"/>
  <c r="G150" i="28"/>
  <c r="G153" i="28"/>
  <c r="G154" i="28"/>
  <c r="G157" i="28"/>
  <c r="G158" i="28"/>
  <c r="G161" i="28"/>
  <c r="G162" i="28"/>
  <c r="G165" i="28"/>
  <c r="G166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26" i="28"/>
  <c r="G185" i="28" s="1"/>
  <c r="G198" i="28"/>
  <c r="G202" i="28"/>
  <c r="G209" i="28"/>
  <c r="G214" i="28"/>
  <c r="G215" i="28"/>
  <c r="G196" i="28"/>
  <c r="G197" i="28"/>
  <c r="G247" i="28"/>
  <c r="G249" i="28" s="1"/>
  <c r="G248" i="28"/>
  <c r="H248" i="28" s="1"/>
  <c r="G255" i="28"/>
  <c r="H84" i="28"/>
  <c r="H130" i="28"/>
  <c r="H132" i="28"/>
  <c r="H134" i="28"/>
  <c r="H149" i="28"/>
  <c r="H150" i="28"/>
  <c r="H152" i="28"/>
  <c r="H153" i="28"/>
  <c r="H154" i="28"/>
  <c r="H157" i="28"/>
  <c r="H158" i="28"/>
  <c r="H160" i="28"/>
  <c r="H161" i="28"/>
  <c r="H162" i="28"/>
  <c r="H165" i="28"/>
  <c r="H166" i="28"/>
  <c r="H169" i="28"/>
  <c r="H170" i="28"/>
  <c r="H171" i="28"/>
  <c r="H172" i="28"/>
  <c r="H173" i="28"/>
  <c r="H174" i="28"/>
  <c r="R174" i="28" s="1"/>
  <c r="H175" i="28"/>
  <c r="H176" i="28"/>
  <c r="H177" i="28"/>
  <c r="H178" i="28"/>
  <c r="H179" i="28"/>
  <c r="H180" i="28"/>
  <c r="H181" i="28"/>
  <c r="H182" i="28"/>
  <c r="H183" i="28"/>
  <c r="H184" i="28"/>
  <c r="H126" i="28"/>
  <c r="H198" i="28"/>
  <c r="H200" i="28"/>
  <c r="H201" i="28"/>
  <c r="H202" i="28"/>
  <c r="H208" i="28"/>
  <c r="H209" i="28"/>
  <c r="H214" i="28"/>
  <c r="H215" i="28"/>
  <c r="H196" i="28"/>
  <c r="H197" i="28"/>
  <c r="H255" i="28"/>
  <c r="I84" i="28"/>
  <c r="I130" i="28" s="1"/>
  <c r="I135" i="28" s="1"/>
  <c r="I132" i="28"/>
  <c r="I134" i="28"/>
  <c r="I149" i="28"/>
  <c r="I150" i="28"/>
  <c r="I151" i="28"/>
  <c r="I152" i="28"/>
  <c r="I153" i="28"/>
  <c r="I154" i="28"/>
  <c r="I157" i="28"/>
  <c r="I158" i="28"/>
  <c r="I160" i="28"/>
  <c r="I161" i="28"/>
  <c r="I162" i="28"/>
  <c r="I165" i="28"/>
  <c r="I166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26" i="28"/>
  <c r="I185" i="28" s="1"/>
  <c r="I198" i="28"/>
  <c r="I200" i="28"/>
  <c r="I201" i="28"/>
  <c r="I202" i="28"/>
  <c r="I207" i="28"/>
  <c r="I208" i="28"/>
  <c r="I209" i="28"/>
  <c r="I214" i="28"/>
  <c r="I215" i="28"/>
  <c r="I196" i="28"/>
  <c r="I197" i="28" s="1"/>
  <c r="I248" i="28"/>
  <c r="I255" i="28"/>
  <c r="J84" i="28"/>
  <c r="J130" i="28" s="1"/>
  <c r="J132" i="28"/>
  <c r="J134" i="28" s="1"/>
  <c r="J149" i="28"/>
  <c r="J150" i="28"/>
  <c r="J152" i="28"/>
  <c r="J153" i="28"/>
  <c r="J154" i="28"/>
  <c r="J156" i="28"/>
  <c r="J157" i="28"/>
  <c r="J158" i="28"/>
  <c r="J160" i="28"/>
  <c r="J161" i="28"/>
  <c r="J162" i="28"/>
  <c r="J165" i="28"/>
  <c r="J166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26" i="28"/>
  <c r="J185" i="28" s="1"/>
  <c r="J198" i="28"/>
  <c r="J214" i="28"/>
  <c r="J215" i="28"/>
  <c r="J196" i="28"/>
  <c r="J197" i="28"/>
  <c r="J232" i="28"/>
  <c r="K232" i="28" s="1"/>
  <c r="L232" i="28" s="1"/>
  <c r="M232" i="28" s="1"/>
  <c r="N232" i="28" s="1"/>
  <c r="O232" i="28" s="1"/>
  <c r="P232" i="28" s="1"/>
  <c r="J248" i="28"/>
  <c r="K248" i="28" s="1"/>
  <c r="L248" i="28" s="1"/>
  <c r="M248" i="28" s="1"/>
  <c r="J255" i="28"/>
  <c r="K84" i="28"/>
  <c r="K130" i="28" s="1"/>
  <c r="K132" i="28"/>
  <c r="K134" i="28"/>
  <c r="K149" i="28"/>
  <c r="K150" i="28"/>
  <c r="K151" i="28"/>
  <c r="K152" i="28"/>
  <c r="K153" i="28"/>
  <c r="K154" i="28"/>
  <c r="K157" i="28"/>
  <c r="K158" i="28"/>
  <c r="K161" i="28"/>
  <c r="K162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26" i="28"/>
  <c r="K198" i="28"/>
  <c r="K200" i="28"/>
  <c r="K201" i="28"/>
  <c r="K202" i="28"/>
  <c r="K207" i="28"/>
  <c r="K209" i="28"/>
  <c r="K214" i="28"/>
  <c r="K196" i="28"/>
  <c r="K197" i="28" s="1"/>
  <c r="K255" i="28"/>
  <c r="L84" i="28"/>
  <c r="L130" i="28" s="1"/>
  <c r="L132" i="28"/>
  <c r="L134" i="28" s="1"/>
  <c r="L149" i="28"/>
  <c r="L150" i="28"/>
  <c r="L151" i="28"/>
  <c r="L152" i="28"/>
  <c r="L153" i="28"/>
  <c r="L154" i="28"/>
  <c r="L156" i="28"/>
  <c r="L157" i="28"/>
  <c r="L158" i="28"/>
  <c r="L159" i="28"/>
  <c r="L160" i="28"/>
  <c r="L161" i="28"/>
  <c r="L162" i="28"/>
  <c r="L164" i="28"/>
  <c r="L165" i="28"/>
  <c r="L166" i="28"/>
  <c r="L167" i="28"/>
  <c r="L169" i="28"/>
  <c r="L170" i="28"/>
  <c r="L171" i="28"/>
  <c r="L172" i="28"/>
  <c r="L173" i="28"/>
  <c r="L174" i="28"/>
  <c r="L175" i="28"/>
  <c r="L176" i="28"/>
  <c r="L177" i="28"/>
  <c r="L178" i="28"/>
  <c r="L179" i="28"/>
  <c r="L180" i="28"/>
  <c r="R180" i="28" s="1"/>
  <c r="L181" i="28"/>
  <c r="L182" i="28"/>
  <c r="L183" i="28"/>
  <c r="L184" i="28"/>
  <c r="L126" i="28"/>
  <c r="L187" i="28" s="1"/>
  <c r="L185" i="28"/>
  <c r="L198" i="28"/>
  <c r="L200" i="28"/>
  <c r="L201" i="28"/>
  <c r="L202" i="28"/>
  <c r="L204" i="28"/>
  <c r="L206" i="28"/>
  <c r="L207" i="28"/>
  <c r="L208" i="28"/>
  <c r="L209" i="28"/>
  <c r="L214" i="28"/>
  <c r="L215" i="28"/>
  <c r="L196" i="28"/>
  <c r="L197" i="28"/>
  <c r="L255" i="28"/>
  <c r="M29" i="28"/>
  <c r="M77" i="28" s="1"/>
  <c r="M30" i="28"/>
  <c r="M62" i="28"/>
  <c r="M79" i="28"/>
  <c r="M139" i="28"/>
  <c r="M140" i="28"/>
  <c r="M141" i="28"/>
  <c r="R141" i="28" s="1"/>
  <c r="M142" i="28"/>
  <c r="M143" i="28"/>
  <c r="M144" i="28"/>
  <c r="M145" i="28"/>
  <c r="M149" i="28"/>
  <c r="M150" i="28"/>
  <c r="M151" i="28"/>
  <c r="M152" i="28"/>
  <c r="M153" i="28"/>
  <c r="M154" i="28"/>
  <c r="M157" i="28"/>
  <c r="M158" i="28"/>
  <c r="M159" i="28"/>
  <c r="M160" i="28"/>
  <c r="M161" i="28"/>
  <c r="R161" i="28" s="1"/>
  <c r="M162" i="28"/>
  <c r="M165" i="28"/>
  <c r="M166" i="28"/>
  <c r="M167" i="28"/>
  <c r="M169" i="28"/>
  <c r="M170" i="28"/>
  <c r="M171" i="28"/>
  <c r="M172" i="28"/>
  <c r="M173" i="28"/>
  <c r="M174" i="28"/>
  <c r="M175" i="28"/>
  <c r="M176" i="28"/>
  <c r="M177" i="28"/>
  <c r="R177" i="28" s="1"/>
  <c r="M178" i="28"/>
  <c r="M179" i="28"/>
  <c r="M180" i="28"/>
  <c r="M181" i="28"/>
  <c r="M182" i="28"/>
  <c r="M183" i="28"/>
  <c r="M184" i="28"/>
  <c r="M126" i="28"/>
  <c r="M200" i="28" s="1"/>
  <c r="M198" i="28"/>
  <c r="M210" i="28"/>
  <c r="M211" i="28"/>
  <c r="R211" i="28" s="1"/>
  <c r="M212" i="28"/>
  <c r="M213" i="28"/>
  <c r="M196" i="28"/>
  <c r="M197" i="28" s="1"/>
  <c r="M255" i="28"/>
  <c r="N29" i="28"/>
  <c r="N30" i="28"/>
  <c r="N139" i="28"/>
  <c r="N140" i="28"/>
  <c r="R140" i="28" s="1"/>
  <c r="N141" i="28"/>
  <c r="N142" i="28"/>
  <c r="N143" i="28"/>
  <c r="N144" i="28"/>
  <c r="N145" i="28"/>
  <c r="N149" i="28"/>
  <c r="N150" i="28"/>
  <c r="N153" i="28"/>
  <c r="N154" i="28"/>
  <c r="N156" i="28"/>
  <c r="N157" i="28"/>
  <c r="N158" i="28"/>
  <c r="N161" i="28"/>
  <c r="N162" i="28"/>
  <c r="N164" i="28"/>
  <c r="N165" i="28"/>
  <c r="N166" i="28"/>
  <c r="R166" i="28" s="1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26" i="28"/>
  <c r="N185" i="28"/>
  <c r="N187" i="28"/>
  <c r="N198" i="28"/>
  <c r="N200" i="28"/>
  <c r="N201" i="28"/>
  <c r="N202" i="28"/>
  <c r="N204" i="28"/>
  <c r="N205" i="28"/>
  <c r="N206" i="28"/>
  <c r="N207" i="28"/>
  <c r="N208" i="28"/>
  <c r="N209" i="28"/>
  <c r="N210" i="28"/>
  <c r="N211" i="28"/>
  <c r="N212" i="28"/>
  <c r="N213" i="28"/>
  <c r="N214" i="28"/>
  <c r="N215" i="28"/>
  <c r="N216" i="28"/>
  <c r="N196" i="28"/>
  <c r="N197" i="28"/>
  <c r="N248" i="28"/>
  <c r="O248" i="28" s="1"/>
  <c r="P248" i="28" s="1"/>
  <c r="Q248" i="28" s="1"/>
  <c r="N255" i="28"/>
  <c r="O29" i="28"/>
  <c r="O30" i="28"/>
  <c r="R30" i="28" s="1"/>
  <c r="O62" i="28"/>
  <c r="O79" i="28" s="1"/>
  <c r="O139" i="28"/>
  <c r="O140" i="28"/>
  <c r="O141" i="28"/>
  <c r="O142" i="28"/>
  <c r="O143" i="28"/>
  <c r="R143" i="28" s="1"/>
  <c r="O144" i="28"/>
  <c r="R144" i="28" s="1"/>
  <c r="O145" i="28"/>
  <c r="R145" i="28" s="1"/>
  <c r="O149" i="28"/>
  <c r="O150" i="28"/>
  <c r="O151" i="28"/>
  <c r="O153" i="28"/>
  <c r="O154" i="28"/>
  <c r="O155" i="28"/>
  <c r="O157" i="28"/>
  <c r="O158" i="28"/>
  <c r="O159" i="28"/>
  <c r="O161" i="28"/>
  <c r="O162" i="28"/>
  <c r="O163" i="28"/>
  <c r="O165" i="28"/>
  <c r="O166" i="28"/>
  <c r="O167" i="28"/>
  <c r="O169" i="28"/>
  <c r="O170" i="28"/>
  <c r="O171" i="28"/>
  <c r="O172" i="28"/>
  <c r="O173" i="28"/>
  <c r="O174" i="28"/>
  <c r="O175" i="28"/>
  <c r="O176" i="28"/>
  <c r="O177" i="28"/>
  <c r="O178" i="28"/>
  <c r="R178" i="28" s="1"/>
  <c r="O179" i="28"/>
  <c r="O180" i="28"/>
  <c r="O181" i="28"/>
  <c r="O182" i="28"/>
  <c r="O183" i="28"/>
  <c r="O184" i="28"/>
  <c r="O126" i="28"/>
  <c r="O185" i="28"/>
  <c r="O198" i="28"/>
  <c r="O210" i="28"/>
  <c r="O211" i="28"/>
  <c r="O212" i="28"/>
  <c r="O213" i="28"/>
  <c r="R213" i="28" s="1"/>
  <c r="O196" i="28"/>
  <c r="O197" i="28" s="1"/>
  <c r="O255" i="28"/>
  <c r="P29" i="28"/>
  <c r="P30" i="28"/>
  <c r="P77" i="28"/>
  <c r="P62" i="28"/>
  <c r="P79" i="28" s="1"/>
  <c r="P139" i="28"/>
  <c r="P140" i="28"/>
  <c r="P141" i="28"/>
  <c r="P142" i="28"/>
  <c r="P143" i="28"/>
  <c r="P144" i="28"/>
  <c r="P145" i="28"/>
  <c r="P147" i="28"/>
  <c r="P149" i="28"/>
  <c r="P150" i="28"/>
  <c r="P151" i="28"/>
  <c r="P152" i="28"/>
  <c r="P153" i="28"/>
  <c r="P154" i="28"/>
  <c r="P156" i="28"/>
  <c r="P157" i="28"/>
  <c r="P158" i="28"/>
  <c r="P159" i="28"/>
  <c r="P161" i="28"/>
  <c r="P162" i="28"/>
  <c r="P164" i="28"/>
  <c r="P165" i="28"/>
  <c r="P166" i="28"/>
  <c r="P167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26" i="28"/>
  <c r="P187" i="28" s="1"/>
  <c r="P185" i="28"/>
  <c r="P198" i="28"/>
  <c r="P200" i="28"/>
  <c r="P201" i="28"/>
  <c r="P202" i="28"/>
  <c r="P204" i="28"/>
  <c r="P206" i="28"/>
  <c r="P207" i="28"/>
  <c r="P208" i="28"/>
  <c r="P209" i="28"/>
  <c r="P210" i="28"/>
  <c r="P211" i="28"/>
  <c r="P212" i="28"/>
  <c r="P213" i="28"/>
  <c r="P214" i="28"/>
  <c r="P215" i="28"/>
  <c r="P196" i="28"/>
  <c r="P197" i="28" s="1"/>
  <c r="P255" i="28"/>
  <c r="Q29" i="28"/>
  <c r="Q30" i="28"/>
  <c r="Q77" i="28" s="1"/>
  <c r="Q84" i="28" s="1"/>
  <c r="Q130" i="28" s="1"/>
  <c r="Q62" i="28"/>
  <c r="Q79" i="28" s="1"/>
  <c r="Q139" i="28"/>
  <c r="Q147" i="28" s="1"/>
  <c r="Q141" i="28"/>
  <c r="Q142" i="28"/>
  <c r="Q143" i="28"/>
  <c r="Q144" i="28"/>
  <c r="Q145" i="28"/>
  <c r="Q149" i="28"/>
  <c r="R149" i="28" s="1"/>
  <c r="Q150" i="28"/>
  <c r="Q153" i="28"/>
  <c r="Q154" i="28"/>
  <c r="Q156" i="28"/>
  <c r="Q157" i="28"/>
  <c r="Q158" i="28"/>
  <c r="Q161" i="28"/>
  <c r="Q162" i="28"/>
  <c r="Q164" i="28"/>
  <c r="Q165" i="28"/>
  <c r="Q166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26" i="28"/>
  <c r="Q185" i="28"/>
  <c r="Q187" i="28"/>
  <c r="Q198" i="28"/>
  <c r="Q200" i="28"/>
  <c r="Q201" i="28"/>
  <c r="Q202" i="28"/>
  <c r="Q204" i="28"/>
  <c r="Q205" i="28"/>
  <c r="Q206" i="28"/>
  <c r="Q207" i="28"/>
  <c r="Q216" i="28" s="1"/>
  <c r="Q208" i="28"/>
  <c r="Q209" i="28"/>
  <c r="Q210" i="28"/>
  <c r="Q211" i="28"/>
  <c r="Q212" i="28"/>
  <c r="Q213" i="28"/>
  <c r="Q214" i="28"/>
  <c r="Q215" i="28"/>
  <c r="Q196" i="28"/>
  <c r="Q197" i="28"/>
  <c r="Q232" i="28"/>
  <c r="R232" i="28" s="1"/>
  <c r="Q255" i="28"/>
  <c r="V257" i="28"/>
  <c r="Q8" i="28"/>
  <c r="V9" i="28"/>
  <c r="R19" i="28"/>
  <c r="V12" i="28"/>
  <c r="V13" i="28" s="1"/>
  <c r="V147" i="28"/>
  <c r="T149" i="28"/>
  <c r="T150" i="28"/>
  <c r="AB150" i="28" s="1"/>
  <c r="T151" i="28"/>
  <c r="T152" i="28"/>
  <c r="T153" i="28"/>
  <c r="T154" i="28"/>
  <c r="AG154" i="28" s="1"/>
  <c r="T155" i="28"/>
  <c r="T156" i="28"/>
  <c r="T157" i="28"/>
  <c r="T158" i="28"/>
  <c r="AC158" i="28" s="1"/>
  <c r="T159" i="28"/>
  <c r="T160" i="28"/>
  <c r="T161" i="28"/>
  <c r="T162" i="28"/>
  <c r="AA162" i="28" s="1"/>
  <c r="T163" i="28"/>
  <c r="AF163" i="28" s="1"/>
  <c r="T165" i="28"/>
  <c r="T167" i="28"/>
  <c r="T168" i="28"/>
  <c r="T169" i="28"/>
  <c r="BE169" i="28" s="1"/>
  <c r="T170" i="28"/>
  <c r="AG170" i="28" s="1"/>
  <c r="T171" i="28"/>
  <c r="AF171" i="28" s="1"/>
  <c r="T172" i="28"/>
  <c r="AC172" i="28" s="1"/>
  <c r="V126" i="28"/>
  <c r="V213" i="28"/>
  <c r="V215" i="28"/>
  <c r="V196" i="28"/>
  <c r="AH196" i="28" s="1"/>
  <c r="V220" i="28"/>
  <c r="U66" i="28"/>
  <c r="U67" i="28"/>
  <c r="U68" i="28"/>
  <c r="U69" i="28"/>
  <c r="U70" i="28"/>
  <c r="U72" i="28"/>
  <c r="V228" i="28"/>
  <c r="W228" i="28" s="1"/>
  <c r="V232" i="28"/>
  <c r="W232" i="28" s="1"/>
  <c r="X232" i="28" s="1"/>
  <c r="Y232" i="28" s="1"/>
  <c r="Z232" i="28" s="1"/>
  <c r="AA232" i="28" s="1"/>
  <c r="AB232" i="28" s="1"/>
  <c r="AC232" i="28" s="1"/>
  <c r="V247" i="28"/>
  <c r="V248" i="28"/>
  <c r="V255" i="28"/>
  <c r="W9" i="28"/>
  <c r="W10" i="28"/>
  <c r="W12" i="28"/>
  <c r="W147" i="28"/>
  <c r="W126" i="28"/>
  <c r="W213" i="28"/>
  <c r="W196" i="28"/>
  <c r="W197" i="28"/>
  <c r="W247" i="28"/>
  <c r="W255" i="28"/>
  <c r="X9" i="28"/>
  <c r="X18" i="28" s="1"/>
  <c r="X10" i="28"/>
  <c r="X12" i="28"/>
  <c r="X147" i="28"/>
  <c r="X126" i="28"/>
  <c r="X201" i="28" s="1"/>
  <c r="X213" i="28"/>
  <c r="X196" i="28"/>
  <c r="X197" i="28"/>
  <c r="X255" i="28"/>
  <c r="Y9" i="28"/>
  <c r="Y10" i="28"/>
  <c r="Y12" i="28"/>
  <c r="Y147" i="28"/>
  <c r="Y126" i="28"/>
  <c r="Y213" i="28"/>
  <c r="Y196" i="28"/>
  <c r="Y197" i="28" s="1"/>
  <c r="Y255" i="28"/>
  <c r="Z9" i="28"/>
  <c r="Z10" i="28"/>
  <c r="Z12" i="28"/>
  <c r="Z147" i="28"/>
  <c r="Z126" i="28"/>
  <c r="Z213" i="28"/>
  <c r="Z196" i="28"/>
  <c r="Z197" i="28"/>
  <c r="Z255" i="28"/>
  <c r="AA9" i="28"/>
  <c r="AA10" i="28"/>
  <c r="AA12" i="28"/>
  <c r="AA126" i="28"/>
  <c r="AA213" i="28"/>
  <c r="AA196" i="28"/>
  <c r="AA197" i="28"/>
  <c r="AA255" i="28"/>
  <c r="AB7" i="28"/>
  <c r="AB8" i="28" s="1"/>
  <c r="AB9" i="28"/>
  <c r="AB12" i="28"/>
  <c r="AB10" i="28"/>
  <c r="AB126" i="28"/>
  <c r="AB207" i="28" s="1"/>
  <c r="AB213" i="28"/>
  <c r="AB196" i="28"/>
  <c r="AB197" i="28"/>
  <c r="AB255" i="28"/>
  <c r="AC7" i="28"/>
  <c r="AC8" i="28" s="1"/>
  <c r="AC12" i="28"/>
  <c r="AC10" i="28"/>
  <c r="AC126" i="28"/>
  <c r="AC213" i="28"/>
  <c r="AC196" i="28"/>
  <c r="AC197" i="28"/>
  <c r="AC255" i="28"/>
  <c r="AD7" i="28"/>
  <c r="AD8" i="28" s="1"/>
  <c r="AD9" i="28"/>
  <c r="AD12" i="28"/>
  <c r="AD10" i="28"/>
  <c r="AD126" i="28"/>
  <c r="AD213" i="28"/>
  <c r="AD196" i="28"/>
  <c r="AD197" i="28"/>
  <c r="AD232" i="28"/>
  <c r="AE232" i="28" s="1"/>
  <c r="AF232" i="28" s="1"/>
  <c r="AG232" i="28" s="1"/>
  <c r="AH232" i="28" s="1"/>
  <c r="AD255" i="28"/>
  <c r="AE7" i="28"/>
  <c r="AE8" i="28" s="1"/>
  <c r="AF9" i="28" s="1"/>
  <c r="AE9" i="28"/>
  <c r="AE12" i="28"/>
  <c r="AE10" i="28"/>
  <c r="AE126" i="28"/>
  <c r="AE189" i="28" s="1"/>
  <c r="AE210" i="28"/>
  <c r="AE211" i="28"/>
  <c r="AE213" i="28"/>
  <c r="AE196" i="28"/>
  <c r="AE197" i="28"/>
  <c r="AE255" i="28"/>
  <c r="AF7" i="28"/>
  <c r="AF8" i="28" s="1"/>
  <c r="AF18" i="28" s="1"/>
  <c r="AF12" i="28"/>
  <c r="AF10" i="28"/>
  <c r="AF126" i="28"/>
  <c r="AF210" i="28"/>
  <c r="AF211" i="28"/>
  <c r="AH211" i="28" s="1"/>
  <c r="AF213" i="28"/>
  <c r="AF196" i="28"/>
  <c r="AF197" i="28"/>
  <c r="AF255" i="28"/>
  <c r="AG7" i="28"/>
  <c r="AG8" i="28"/>
  <c r="AG12" i="28"/>
  <c r="AG10" i="28"/>
  <c r="AG126" i="28"/>
  <c r="AG210" i="28"/>
  <c r="AH210" i="28" s="1"/>
  <c r="AG211" i="28"/>
  <c r="AG213" i="28"/>
  <c r="AG196" i="28"/>
  <c r="AG197" i="28" s="1"/>
  <c r="AG255" i="28"/>
  <c r="AK66" i="28"/>
  <c r="AL9" i="28"/>
  <c r="AL12" i="28"/>
  <c r="AL10" i="28"/>
  <c r="AK67" i="28"/>
  <c r="AK68" i="28"/>
  <c r="AK69" i="28"/>
  <c r="AK70" i="28"/>
  <c r="AK71" i="28"/>
  <c r="AK72" i="28"/>
  <c r="AK73" i="28"/>
  <c r="AK74" i="28"/>
  <c r="AK75" i="28"/>
  <c r="AJ149" i="28"/>
  <c r="AL149" i="28"/>
  <c r="AJ150" i="28"/>
  <c r="AL150" i="28"/>
  <c r="AJ151" i="28"/>
  <c r="AN151" i="28" s="1"/>
  <c r="AL151" i="28"/>
  <c r="AL152" i="28"/>
  <c r="AL153" i="28"/>
  <c r="AJ155" i="28"/>
  <c r="AL156" i="28"/>
  <c r="AJ157" i="28"/>
  <c r="AL157" i="28"/>
  <c r="AX157" i="28" s="1"/>
  <c r="AJ159" i="28"/>
  <c r="AL159" i="28"/>
  <c r="AJ160" i="28"/>
  <c r="AL160" i="28"/>
  <c r="AJ161" i="28"/>
  <c r="AL161" i="28"/>
  <c r="AJ162" i="28"/>
  <c r="AL162" i="28"/>
  <c r="AJ163" i="28"/>
  <c r="AL163" i="28"/>
  <c r="AJ164" i="28"/>
  <c r="AL164" i="28"/>
  <c r="AJ165" i="28"/>
  <c r="AL165" i="28"/>
  <c r="AJ166" i="28"/>
  <c r="AL166" i="28"/>
  <c r="AJ167" i="28"/>
  <c r="AJ168" i="28"/>
  <c r="AL168" i="28"/>
  <c r="AJ169" i="28"/>
  <c r="AL169" i="28"/>
  <c r="AJ170" i="28"/>
  <c r="AJ171" i="28"/>
  <c r="AL171" i="28"/>
  <c r="AJ172" i="28"/>
  <c r="AL172" i="28"/>
  <c r="AL177" i="28"/>
  <c r="AL178" i="28"/>
  <c r="AL179" i="28"/>
  <c r="AL180" i="28"/>
  <c r="AL181" i="28"/>
  <c r="AL182" i="28"/>
  <c r="AL183" i="28"/>
  <c r="AL184" i="28"/>
  <c r="AL185" i="28"/>
  <c r="AL203" i="28"/>
  <c r="AL211" i="28"/>
  <c r="AL196" i="28"/>
  <c r="AL197" i="28"/>
  <c r="AL228" i="28"/>
  <c r="AL232" i="28"/>
  <c r="AL247" i="28"/>
  <c r="AL248" i="28"/>
  <c r="AL255" i="28"/>
  <c r="AM8" i="28"/>
  <c r="AN9" i="28" s="1"/>
  <c r="AM12" i="28"/>
  <c r="AM10" i="28"/>
  <c r="AM149" i="28"/>
  <c r="AM151" i="28"/>
  <c r="AM153" i="28"/>
  <c r="AM157" i="28"/>
  <c r="AM159" i="28"/>
  <c r="AM160" i="28"/>
  <c r="AM161" i="28"/>
  <c r="AM162" i="28"/>
  <c r="AM163" i="28"/>
  <c r="AM171" i="28"/>
  <c r="AM172" i="28"/>
  <c r="AM173" i="28"/>
  <c r="AM177" i="28"/>
  <c r="AM178" i="28"/>
  <c r="AM179" i="28"/>
  <c r="AM180" i="28"/>
  <c r="AM181" i="28"/>
  <c r="AM182" i="28"/>
  <c r="AM183" i="28"/>
  <c r="AM184" i="28"/>
  <c r="AM198" i="28"/>
  <c r="AM196" i="28"/>
  <c r="AM197" i="28"/>
  <c r="AM232" i="28"/>
  <c r="AN232" i="28" s="1"/>
  <c r="AO232" i="28" s="1"/>
  <c r="AP232" i="28" s="1"/>
  <c r="AQ232" i="28" s="1"/>
  <c r="AR232" i="28" s="1"/>
  <c r="AS232" i="28" s="1"/>
  <c r="AT232" i="28" s="1"/>
  <c r="AU232" i="28" s="1"/>
  <c r="AV232" i="28" s="1"/>
  <c r="AW232" i="28" s="1"/>
  <c r="AX232" i="28" s="1"/>
  <c r="AM247" i="28"/>
  <c r="AM255" i="28"/>
  <c r="AN8" i="28"/>
  <c r="AN12" i="28"/>
  <c r="AN10" i="28"/>
  <c r="AN18" i="28"/>
  <c r="AN149" i="28"/>
  <c r="AN156" i="28"/>
  <c r="AN157" i="28"/>
  <c r="AN160" i="28"/>
  <c r="AN162" i="28"/>
  <c r="AN163" i="28"/>
  <c r="AN171" i="28"/>
  <c r="AN172" i="28"/>
  <c r="AN173" i="28"/>
  <c r="AN177" i="28"/>
  <c r="AN178" i="28"/>
  <c r="AN179" i="28"/>
  <c r="AN180" i="28"/>
  <c r="AN181" i="28"/>
  <c r="AN182" i="28"/>
  <c r="AN183" i="28"/>
  <c r="AN184" i="28"/>
  <c r="AN198" i="28"/>
  <c r="AN196" i="28"/>
  <c r="AN197" i="28" s="1"/>
  <c r="AN247" i="28"/>
  <c r="AN255" i="28"/>
  <c r="AO9" i="28"/>
  <c r="AO12" i="28"/>
  <c r="AO10" i="28"/>
  <c r="AO153" i="28"/>
  <c r="AO156" i="28"/>
  <c r="AO157" i="28"/>
  <c r="AO163" i="28"/>
  <c r="AO171" i="28"/>
  <c r="AO172" i="28"/>
  <c r="AO173" i="28"/>
  <c r="AO177" i="28"/>
  <c r="AO178" i="28"/>
  <c r="AO179" i="28"/>
  <c r="AO180" i="28"/>
  <c r="AO181" i="28"/>
  <c r="AO182" i="28"/>
  <c r="AO183" i="28"/>
  <c r="AO184" i="28"/>
  <c r="AO196" i="28"/>
  <c r="AO197" i="28" s="1"/>
  <c r="AO247" i="28"/>
  <c r="AP247" i="28" s="1"/>
  <c r="AO255" i="28"/>
  <c r="AP12" i="28"/>
  <c r="AP10" i="28"/>
  <c r="AP156" i="28"/>
  <c r="AP157" i="28"/>
  <c r="AP162" i="28"/>
  <c r="AP166" i="28"/>
  <c r="AP170" i="28"/>
  <c r="AP172" i="28"/>
  <c r="AP173" i="28"/>
  <c r="AP177" i="28"/>
  <c r="AP178" i="28"/>
  <c r="AP179" i="28"/>
  <c r="AP180" i="28"/>
  <c r="AP181" i="28"/>
  <c r="AP182" i="28"/>
  <c r="AP183" i="28"/>
  <c r="AP184" i="28"/>
  <c r="AP196" i="28"/>
  <c r="AP197" i="28"/>
  <c r="AP255" i="28"/>
  <c r="AQ12" i="28"/>
  <c r="AQ10" i="28"/>
  <c r="AQ157" i="28"/>
  <c r="AQ166" i="28"/>
  <c r="AQ173" i="28"/>
  <c r="AQ177" i="28"/>
  <c r="AQ178" i="28"/>
  <c r="AQ179" i="28"/>
  <c r="AQ180" i="28"/>
  <c r="AQ181" i="28"/>
  <c r="AQ182" i="28"/>
  <c r="AQ183" i="28"/>
  <c r="AQ184" i="28"/>
  <c r="AQ196" i="28"/>
  <c r="AQ197" i="28"/>
  <c r="AQ247" i="28"/>
  <c r="AQ255" i="28"/>
  <c r="AR8" i="28"/>
  <c r="AR12" i="28"/>
  <c r="AR10" i="28"/>
  <c r="AR149" i="28"/>
  <c r="AR151" i="28"/>
  <c r="AR157" i="28"/>
  <c r="AR158" i="28"/>
  <c r="AR173" i="28"/>
  <c r="AR177" i="28"/>
  <c r="AR178" i="28"/>
  <c r="AR179" i="28"/>
  <c r="AR180" i="28"/>
  <c r="AR181" i="28"/>
  <c r="AR182" i="28"/>
  <c r="AR183" i="28"/>
  <c r="AR184" i="28"/>
  <c r="AR198" i="28"/>
  <c r="AR196" i="28"/>
  <c r="AR197" i="28" s="1"/>
  <c r="AR255" i="28"/>
  <c r="AS8" i="28"/>
  <c r="AS9" i="28"/>
  <c r="AS12" i="28"/>
  <c r="AS10" i="28"/>
  <c r="AS149" i="28"/>
  <c r="AS151" i="28"/>
  <c r="AS153" i="28"/>
  <c r="AS157" i="28"/>
  <c r="AS173" i="28"/>
  <c r="AS177" i="28"/>
  <c r="AS178" i="28"/>
  <c r="AS179" i="28"/>
  <c r="AS180" i="28"/>
  <c r="AS181" i="28"/>
  <c r="AS182" i="28"/>
  <c r="AS183" i="28"/>
  <c r="AS184" i="28"/>
  <c r="AS198" i="28"/>
  <c r="AS196" i="28"/>
  <c r="AS197" i="28" s="1"/>
  <c r="AS255" i="28"/>
  <c r="AT12" i="28"/>
  <c r="AT10" i="28"/>
  <c r="AT149" i="28"/>
  <c r="AT151" i="28"/>
  <c r="AT153" i="28"/>
  <c r="AT157" i="28"/>
  <c r="AT173" i="28"/>
  <c r="AT177" i="28"/>
  <c r="AT178" i="28"/>
  <c r="AT179" i="28"/>
  <c r="AT180" i="28"/>
  <c r="AX180" i="28" s="1"/>
  <c r="AT181" i="28"/>
  <c r="AT182" i="28"/>
  <c r="AT183" i="28"/>
  <c r="AT184" i="28"/>
  <c r="AT196" i="28"/>
  <c r="AT197" i="28" s="1"/>
  <c r="AT255" i="28"/>
  <c r="AU8" i="28"/>
  <c r="AU12" i="28"/>
  <c r="AU10" i="28"/>
  <c r="AU149" i="28"/>
  <c r="AU151" i="28"/>
  <c r="AU153" i="28"/>
  <c r="AU157" i="28"/>
  <c r="AU173" i="28"/>
  <c r="AU177" i="28"/>
  <c r="AU178" i="28"/>
  <c r="AU179" i="28"/>
  <c r="AU180" i="28"/>
  <c r="AU181" i="28"/>
  <c r="AU182" i="28"/>
  <c r="AU183" i="28"/>
  <c r="AU184" i="28"/>
  <c r="AU196" i="28"/>
  <c r="AU197" i="28" s="1"/>
  <c r="AU255" i="28"/>
  <c r="AV8" i="28"/>
  <c r="AV9" i="28"/>
  <c r="AV12" i="28"/>
  <c r="AV10" i="28"/>
  <c r="AV149" i="28"/>
  <c r="AV151" i="28"/>
  <c r="AV153" i="28"/>
  <c r="AV157" i="28"/>
  <c r="AV173" i="28"/>
  <c r="AV177" i="28"/>
  <c r="AV178" i="28"/>
  <c r="AV179" i="28"/>
  <c r="AV180" i="28"/>
  <c r="AV181" i="28"/>
  <c r="AV182" i="28"/>
  <c r="AV183" i="28"/>
  <c r="AV184" i="28"/>
  <c r="AX184" i="28" s="1"/>
  <c r="AV196" i="28"/>
  <c r="AV197" i="28" s="1"/>
  <c r="AV255" i="28"/>
  <c r="AW8" i="28"/>
  <c r="AW12" i="28"/>
  <c r="AW10" i="28"/>
  <c r="AW149" i="28"/>
  <c r="AW151" i="28"/>
  <c r="AW153" i="28"/>
  <c r="AW157" i="28"/>
  <c r="AW173" i="28"/>
  <c r="AW177" i="28"/>
  <c r="AW178" i="28"/>
  <c r="AW179" i="28"/>
  <c r="AW180" i="28"/>
  <c r="AW181" i="28"/>
  <c r="AW182" i="28"/>
  <c r="AW183" i="28"/>
  <c r="AW184" i="28"/>
  <c r="AW196" i="28"/>
  <c r="AW197" i="28" s="1"/>
  <c r="AW255" i="28"/>
  <c r="BB8" i="28"/>
  <c r="BB9" i="28"/>
  <c r="BB12" i="28"/>
  <c r="BB10" i="28"/>
  <c r="BA66" i="28"/>
  <c r="BA67" i="28"/>
  <c r="BA68" i="28"/>
  <c r="BA69" i="28"/>
  <c r="BA70" i="28"/>
  <c r="BA71" i="28"/>
  <c r="BA72" i="28"/>
  <c r="BA73" i="28"/>
  <c r="BA74" i="28"/>
  <c r="BA75" i="28"/>
  <c r="AZ149" i="28"/>
  <c r="BB149" i="28" s="1"/>
  <c r="AZ150" i="28"/>
  <c r="BD150" i="28" s="1"/>
  <c r="BB150" i="28"/>
  <c r="AZ151" i="28"/>
  <c r="BB151" i="28"/>
  <c r="AZ152" i="28"/>
  <c r="BB152" i="28"/>
  <c r="AZ153" i="28"/>
  <c r="BB153" i="28" s="1"/>
  <c r="AZ154" i="28"/>
  <c r="BD154" i="28" s="1"/>
  <c r="BB154" i="28"/>
  <c r="AZ155" i="28"/>
  <c r="BB155" i="28"/>
  <c r="BB156" i="28"/>
  <c r="AZ157" i="28"/>
  <c r="AZ158" i="28"/>
  <c r="BH158" i="28" s="1"/>
  <c r="BB158" i="28"/>
  <c r="BB159" i="28"/>
  <c r="AZ160" i="28"/>
  <c r="BF160" i="28" s="1"/>
  <c r="BB160" i="28"/>
  <c r="AZ161" i="28"/>
  <c r="AZ162" i="28"/>
  <c r="BD162" i="28" s="1"/>
  <c r="BB162" i="28"/>
  <c r="AZ163" i="28"/>
  <c r="BB163" i="28"/>
  <c r="AZ164" i="28"/>
  <c r="BB164" i="28"/>
  <c r="AZ165" i="28"/>
  <c r="AZ167" i="28"/>
  <c r="BB167" i="28"/>
  <c r="AZ168" i="28"/>
  <c r="BB168" i="28"/>
  <c r="AZ169" i="28"/>
  <c r="BB169" i="28" s="1"/>
  <c r="BB171" i="28"/>
  <c r="AZ172" i="28"/>
  <c r="BG172" i="28" s="1"/>
  <c r="BB172" i="28"/>
  <c r="AZ173" i="28"/>
  <c r="BB173" i="28"/>
  <c r="AX114" i="28"/>
  <c r="AX117" i="28"/>
  <c r="BB117" i="28" s="1"/>
  <c r="BB177" i="28"/>
  <c r="BB178" i="28"/>
  <c r="BB179" i="28"/>
  <c r="BB180" i="28"/>
  <c r="BB181" i="28"/>
  <c r="BB182" i="28"/>
  <c r="BB183" i="28"/>
  <c r="BB184" i="28"/>
  <c r="AX115" i="28"/>
  <c r="AX116" i="28"/>
  <c r="BB116" i="28" s="1"/>
  <c r="BB198" i="28"/>
  <c r="BB196" i="28"/>
  <c r="BB197" i="28"/>
  <c r="BB228" i="28"/>
  <c r="BB232" i="28"/>
  <c r="BB247" i="28"/>
  <c r="BB249" i="28" s="1"/>
  <c r="BB248" i="28"/>
  <c r="BB255" i="28"/>
  <c r="BC12" i="28"/>
  <c r="BC10" i="28"/>
  <c r="BC89" i="28"/>
  <c r="BC127" i="28" s="1"/>
  <c r="BC150" i="28"/>
  <c r="BC90" i="28"/>
  <c r="BC151" i="28"/>
  <c r="BC91" i="28"/>
  <c r="BC152" i="28"/>
  <c r="BC92" i="28"/>
  <c r="BC93" i="28"/>
  <c r="BC154" i="28"/>
  <c r="BC155" i="28"/>
  <c r="BC156" i="28"/>
  <c r="BC158" i="28"/>
  <c r="BC159" i="28"/>
  <c r="BC160" i="28"/>
  <c r="BC162" i="28"/>
  <c r="BC163" i="28"/>
  <c r="BC164" i="28"/>
  <c r="BC107" i="28"/>
  <c r="BC166" i="28"/>
  <c r="BC167" i="28"/>
  <c r="BC109" i="28"/>
  <c r="BC168" i="28"/>
  <c r="BC108" i="28"/>
  <c r="BC170" i="28"/>
  <c r="BC171" i="28"/>
  <c r="BC172" i="28"/>
  <c r="BC173" i="28"/>
  <c r="BC177" i="28"/>
  <c r="BC178" i="28"/>
  <c r="BC179" i="28"/>
  <c r="BC180" i="28"/>
  <c r="BC181" i="28"/>
  <c r="BC182" i="28"/>
  <c r="BC183" i="28"/>
  <c r="BC184" i="28"/>
  <c r="BC105" i="28"/>
  <c r="BC196" i="28"/>
  <c r="BC197" i="28" s="1"/>
  <c r="BC228" i="28"/>
  <c r="BD228" i="28" s="1"/>
  <c r="BC247" i="28"/>
  <c r="BC248" i="28"/>
  <c r="BD248" i="28" s="1"/>
  <c r="BE248" i="28" s="1"/>
  <c r="BF248" i="28" s="1"/>
  <c r="BG248" i="28" s="1"/>
  <c r="BH248" i="28" s="1"/>
  <c r="BI248" i="28" s="1"/>
  <c r="BJ248" i="28" s="1"/>
  <c r="BK248" i="28" s="1"/>
  <c r="BL248" i="28" s="1"/>
  <c r="BM248" i="28" s="1"/>
  <c r="BC255" i="28"/>
  <c r="BD8" i="28"/>
  <c r="BD12" i="28"/>
  <c r="BD10" i="28"/>
  <c r="BD18" i="28"/>
  <c r="BD89" i="28"/>
  <c r="BD127" i="28" s="1"/>
  <c r="BD90" i="28"/>
  <c r="BD91" i="28"/>
  <c r="BD152" i="28"/>
  <c r="BD93" i="28"/>
  <c r="BE93" i="28" s="1"/>
  <c r="BF93" i="28" s="1"/>
  <c r="BD155" i="28"/>
  <c r="BD157" i="28"/>
  <c r="BD158" i="28"/>
  <c r="BD159" i="28"/>
  <c r="BD160" i="28"/>
  <c r="BD163" i="28"/>
  <c r="BD107" i="28"/>
  <c r="BD166" i="28"/>
  <c r="BD167" i="28"/>
  <c r="BD109" i="28"/>
  <c r="BD168" i="28" s="1"/>
  <c r="BD108" i="28"/>
  <c r="BE108" i="28" s="1"/>
  <c r="BD170" i="28"/>
  <c r="BD172" i="28"/>
  <c r="BD177" i="28"/>
  <c r="BD178" i="28"/>
  <c r="BD179" i="28"/>
  <c r="BD180" i="28"/>
  <c r="BD181" i="28"/>
  <c r="BD182" i="28"/>
  <c r="BD183" i="28"/>
  <c r="BD184" i="28"/>
  <c r="BD105" i="28"/>
  <c r="BE105" i="28" s="1"/>
  <c r="BD198" i="28"/>
  <c r="BD196" i="28"/>
  <c r="BD197" i="28"/>
  <c r="BD247" i="28"/>
  <c r="BD255" i="28"/>
  <c r="BE8" i="28"/>
  <c r="BE9" i="28"/>
  <c r="BE12" i="28"/>
  <c r="BE10" i="28"/>
  <c r="BE91" i="28"/>
  <c r="BF91" i="28" s="1"/>
  <c r="BE152" i="28"/>
  <c r="BE154" i="28"/>
  <c r="BE158" i="28"/>
  <c r="BE160" i="28"/>
  <c r="BE162" i="28"/>
  <c r="BE163" i="28"/>
  <c r="BE164" i="28"/>
  <c r="BE107" i="28"/>
  <c r="BF107" i="28" s="1"/>
  <c r="BG107" i="28" s="1"/>
  <c r="BH107" i="28" s="1"/>
  <c r="BH166" i="28" s="1"/>
  <c r="BE167" i="28"/>
  <c r="BE171" i="28"/>
  <c r="BE172" i="28"/>
  <c r="BE177" i="28"/>
  <c r="BE178" i="28"/>
  <c r="BE179" i="28"/>
  <c r="BE180" i="28"/>
  <c r="BE181" i="28"/>
  <c r="BE182" i="28"/>
  <c r="BE183" i="28"/>
  <c r="BE184" i="28"/>
  <c r="BE198" i="28"/>
  <c r="BE196" i="28"/>
  <c r="BE197" i="28" s="1"/>
  <c r="BE228" i="28"/>
  <c r="BE255" i="28"/>
  <c r="BF8" i="28"/>
  <c r="BF12" i="28"/>
  <c r="BF10" i="28"/>
  <c r="BF156" i="28"/>
  <c r="BF157" i="28"/>
  <c r="BF161" i="28"/>
  <c r="BF163" i="28"/>
  <c r="BF164" i="28"/>
  <c r="BF167" i="28"/>
  <c r="BF108" i="28"/>
  <c r="BG108" i="28" s="1"/>
  <c r="BF172" i="28"/>
  <c r="BF177" i="28"/>
  <c r="BF178" i="28"/>
  <c r="BF179" i="28"/>
  <c r="BF180" i="28"/>
  <c r="BF181" i="28"/>
  <c r="BF182" i="28"/>
  <c r="BF183" i="28"/>
  <c r="BF184" i="28"/>
  <c r="BF105" i="28"/>
  <c r="BG105" i="28" s="1"/>
  <c r="BF198" i="28"/>
  <c r="BF196" i="28"/>
  <c r="BF197" i="28"/>
  <c r="BF255" i="28"/>
  <c r="BG8" i="28"/>
  <c r="BG9" i="28"/>
  <c r="BG12" i="28"/>
  <c r="BG10" i="28"/>
  <c r="BG156" i="28"/>
  <c r="BG160" i="28"/>
  <c r="BG163" i="28"/>
  <c r="BG164" i="28"/>
  <c r="BG167" i="28"/>
  <c r="BG173" i="28"/>
  <c r="BG177" i="28"/>
  <c r="BG178" i="28"/>
  <c r="BG179" i="28"/>
  <c r="BG180" i="28"/>
  <c r="BG181" i="28"/>
  <c r="BG182" i="28"/>
  <c r="BG183" i="28"/>
  <c r="BG184" i="28"/>
  <c r="BG196" i="28"/>
  <c r="BG197" i="28" s="1"/>
  <c r="BG255" i="28"/>
  <c r="BH12" i="28"/>
  <c r="BH10" i="28"/>
  <c r="BH159" i="28"/>
  <c r="BH161" i="28"/>
  <c r="BH163" i="28"/>
  <c r="BH172" i="28"/>
  <c r="BH177" i="28"/>
  <c r="BH178" i="28"/>
  <c r="BH179" i="28"/>
  <c r="BH180" i="28"/>
  <c r="BH181" i="28"/>
  <c r="BH182" i="28"/>
  <c r="BH183" i="28"/>
  <c r="BH184" i="28"/>
  <c r="BH105" i="28"/>
  <c r="BH196" i="28"/>
  <c r="BH197" i="28"/>
  <c r="BH255" i="28"/>
  <c r="BI8" i="28"/>
  <c r="BJ9" i="28" s="1"/>
  <c r="BI12" i="28"/>
  <c r="BI10" i="28"/>
  <c r="BI158" i="28"/>
  <c r="BI161" i="28"/>
  <c r="BI107" i="28"/>
  <c r="BJ107" i="28" s="1"/>
  <c r="BI167" i="28"/>
  <c r="BI171" i="28"/>
  <c r="BI173" i="28"/>
  <c r="BI177" i="28"/>
  <c r="BI178" i="28"/>
  <c r="BI179" i="28"/>
  <c r="BI180" i="28"/>
  <c r="BI181" i="28"/>
  <c r="BI182" i="28"/>
  <c r="BI183" i="28"/>
  <c r="BI184" i="28"/>
  <c r="BI105" i="28"/>
  <c r="BJ105" i="28" s="1"/>
  <c r="BK105" i="28" s="1"/>
  <c r="BL105" i="28" s="1"/>
  <c r="BM105" i="28" s="1"/>
  <c r="BN105" i="28" s="1"/>
  <c r="BI198" i="28"/>
  <c r="BI196" i="28"/>
  <c r="BI197" i="28" s="1"/>
  <c r="BI255" i="28"/>
  <c r="BJ8" i="28"/>
  <c r="BK9" i="28" s="1"/>
  <c r="BJ12" i="28"/>
  <c r="BJ10" i="28"/>
  <c r="BJ18" i="28"/>
  <c r="BJ147" i="28"/>
  <c r="BJ156" i="28"/>
  <c r="BJ158" i="28"/>
  <c r="BJ159" i="28"/>
  <c r="BJ167" i="28"/>
  <c r="BJ171" i="28"/>
  <c r="BJ172" i="28"/>
  <c r="BJ173" i="28"/>
  <c r="BJ177" i="28"/>
  <c r="BJ178" i="28"/>
  <c r="BJ179" i="28"/>
  <c r="BJ180" i="28"/>
  <c r="BJ181" i="28"/>
  <c r="BJ182" i="28"/>
  <c r="BJ183" i="28"/>
  <c r="BJ184" i="28"/>
  <c r="BJ198" i="28"/>
  <c r="BJ196" i="28"/>
  <c r="BJ197" i="28"/>
  <c r="BJ255" i="28"/>
  <c r="BK8" i="28"/>
  <c r="BK12" i="28"/>
  <c r="BK10" i="28"/>
  <c r="BK18" i="28"/>
  <c r="BK156" i="28"/>
  <c r="BK157" i="28"/>
  <c r="BK158" i="28"/>
  <c r="BK171" i="28"/>
  <c r="BK177" i="28"/>
  <c r="BK178" i="28"/>
  <c r="BK179" i="28"/>
  <c r="BK180" i="28"/>
  <c r="BK181" i="28"/>
  <c r="BK182" i="28"/>
  <c r="BK183" i="28"/>
  <c r="BK184" i="28"/>
  <c r="BK196" i="28"/>
  <c r="BK197" i="28"/>
  <c r="BK255" i="28"/>
  <c r="BL8" i="28"/>
  <c r="BL9" i="28"/>
  <c r="BL12" i="28"/>
  <c r="BL10" i="28"/>
  <c r="BL156" i="28"/>
  <c r="BL173" i="28"/>
  <c r="BL177" i="28"/>
  <c r="BL178" i="28"/>
  <c r="BL179" i="28"/>
  <c r="BL180" i="28"/>
  <c r="BL181" i="28"/>
  <c r="BL182" i="28"/>
  <c r="BL183" i="28"/>
  <c r="BL184" i="28"/>
  <c r="BL196" i="28"/>
  <c r="BL197" i="28"/>
  <c r="BL255" i="28"/>
  <c r="BM12" i="28"/>
  <c r="BM10" i="28"/>
  <c r="BM171" i="28"/>
  <c r="BM173" i="28"/>
  <c r="BM177" i="28"/>
  <c r="BM178" i="28"/>
  <c r="BM179" i="28"/>
  <c r="BM180" i="28"/>
  <c r="BM181" i="28"/>
  <c r="BM182" i="28"/>
  <c r="BM183" i="28"/>
  <c r="BM184" i="28"/>
  <c r="BM196" i="28"/>
  <c r="BM197" i="28" s="1"/>
  <c r="BM255" i="28"/>
  <c r="BR8" i="28"/>
  <c r="BR12" i="28"/>
  <c r="BR10" i="28"/>
  <c r="BQ66" i="28"/>
  <c r="BQ67" i="28"/>
  <c r="BQ68" i="28"/>
  <c r="BQ69" i="28"/>
  <c r="BQ70" i="28"/>
  <c r="BQ71" i="28"/>
  <c r="BQ72" i="28"/>
  <c r="BQ73" i="28"/>
  <c r="BQ74" i="28"/>
  <c r="BQ75" i="28"/>
  <c r="BR151" i="28"/>
  <c r="BR152" i="28"/>
  <c r="BR153" i="28"/>
  <c r="BR155" i="28"/>
  <c r="BR156" i="28"/>
  <c r="BR157" i="28"/>
  <c r="BR158" i="28"/>
  <c r="BR159" i="28"/>
  <c r="BR160" i="28"/>
  <c r="BR161" i="28"/>
  <c r="BR162" i="28"/>
  <c r="BR165" i="28"/>
  <c r="BR166" i="28"/>
  <c r="BR167" i="28"/>
  <c r="BR169" i="28"/>
  <c r="BR170" i="28"/>
  <c r="BR171" i="28"/>
  <c r="BR172" i="28"/>
  <c r="BN112" i="28"/>
  <c r="BR173" i="28"/>
  <c r="BN113" i="28"/>
  <c r="BR175" i="28"/>
  <c r="BS175" i="28" s="1"/>
  <c r="BT175" i="28" s="1"/>
  <c r="BU175" i="28" s="1"/>
  <c r="BR177" i="28"/>
  <c r="BR178" i="28"/>
  <c r="BR179" i="28"/>
  <c r="BR180" i="28"/>
  <c r="BR181" i="28"/>
  <c r="BR182" i="28"/>
  <c r="BR183" i="28"/>
  <c r="BR184" i="28"/>
  <c r="BR198" i="28"/>
  <c r="BR203" i="28"/>
  <c r="BR210" i="28"/>
  <c r="BR211" i="28"/>
  <c r="BR212" i="28"/>
  <c r="BR213" i="28"/>
  <c r="BR196" i="28"/>
  <c r="BR228" i="28"/>
  <c r="BR232" i="28"/>
  <c r="BR247" i="28"/>
  <c r="BR248" i="28"/>
  <c r="BR249" i="28" s="1"/>
  <c r="BR255" i="28"/>
  <c r="BS8" i="28"/>
  <c r="BS9" i="28"/>
  <c r="BS12" i="28"/>
  <c r="BS10" i="28"/>
  <c r="BS150" i="28"/>
  <c r="BS151" i="28"/>
  <c r="BS152" i="28"/>
  <c r="BS153" i="28"/>
  <c r="BS154" i="28"/>
  <c r="BS156" i="28"/>
  <c r="BS157" i="28"/>
  <c r="BS158" i="28"/>
  <c r="BS159" i="28"/>
  <c r="BS160" i="28"/>
  <c r="BS161" i="28"/>
  <c r="BS164" i="28"/>
  <c r="BS165" i="28"/>
  <c r="BS166" i="28"/>
  <c r="BS167" i="28"/>
  <c r="BS169" i="28"/>
  <c r="BS170" i="28"/>
  <c r="BS172" i="28"/>
  <c r="BS173" i="28"/>
  <c r="BS177" i="28"/>
  <c r="BS178" i="28"/>
  <c r="BS179" i="28"/>
  <c r="BS180" i="28"/>
  <c r="BS181" i="28"/>
  <c r="BS182" i="28"/>
  <c r="BS183" i="28"/>
  <c r="BS184" i="28"/>
  <c r="BS198" i="28"/>
  <c r="BS203" i="28"/>
  <c r="BS210" i="28"/>
  <c r="BS211" i="28"/>
  <c r="BS212" i="28"/>
  <c r="BS213" i="28"/>
  <c r="BS196" i="28"/>
  <c r="BS197" i="28" s="1"/>
  <c r="BS228" i="28"/>
  <c r="BS232" i="28"/>
  <c r="BS247" i="28"/>
  <c r="BS248" i="28"/>
  <c r="BS249" i="28" s="1"/>
  <c r="BS255" i="28"/>
  <c r="BT8" i="28"/>
  <c r="BT9" i="28"/>
  <c r="BT12" i="28"/>
  <c r="BT10" i="28"/>
  <c r="BT150" i="28"/>
  <c r="BT153" i="28"/>
  <c r="BT154" i="28"/>
  <c r="BT156" i="28"/>
  <c r="BT158" i="28"/>
  <c r="BT159" i="28"/>
  <c r="BT160" i="28"/>
  <c r="BT161" i="28"/>
  <c r="BT164" i="28"/>
  <c r="BT166" i="28"/>
  <c r="BT167" i="28"/>
  <c r="BT168" i="28"/>
  <c r="BT169" i="28"/>
  <c r="BT170" i="28"/>
  <c r="BT172" i="28"/>
  <c r="BT173" i="28"/>
  <c r="BT177" i="28"/>
  <c r="BT178" i="28"/>
  <c r="BT179" i="28"/>
  <c r="CD179" i="28" s="1"/>
  <c r="BT180" i="28"/>
  <c r="BT181" i="28"/>
  <c r="BT182" i="28"/>
  <c r="BT183" i="28"/>
  <c r="BT184" i="28"/>
  <c r="BT198" i="28"/>
  <c r="BT203" i="28"/>
  <c r="BT210" i="28"/>
  <c r="BT211" i="28"/>
  <c r="BT212" i="28"/>
  <c r="BT213" i="28"/>
  <c r="BT196" i="28"/>
  <c r="BT197" i="28" s="1"/>
  <c r="BT232" i="28"/>
  <c r="BT247" i="28"/>
  <c r="BT248" i="28"/>
  <c r="BT255" i="28"/>
  <c r="BU8" i="28"/>
  <c r="BU9" i="28"/>
  <c r="BU12" i="28"/>
  <c r="BU10" i="28"/>
  <c r="BU150" i="28"/>
  <c r="BU151" i="28"/>
  <c r="BU152" i="28"/>
  <c r="BU154" i="28"/>
  <c r="BU156" i="28"/>
  <c r="BU157" i="28"/>
  <c r="BU158" i="28"/>
  <c r="BU159" i="28"/>
  <c r="BU160" i="28"/>
  <c r="BU161" i="28"/>
  <c r="BU164" i="28"/>
  <c r="BU165" i="28"/>
  <c r="BU166" i="28"/>
  <c r="BU167" i="28"/>
  <c r="BU170" i="28"/>
  <c r="BU172" i="28"/>
  <c r="BU173" i="28"/>
  <c r="BU177" i="28"/>
  <c r="BU178" i="28"/>
  <c r="BU179" i="28"/>
  <c r="BU180" i="28"/>
  <c r="BU181" i="28"/>
  <c r="BU182" i="28"/>
  <c r="BU183" i="28"/>
  <c r="BU184" i="28"/>
  <c r="BU203" i="28"/>
  <c r="BU210" i="28"/>
  <c r="BU211" i="28"/>
  <c r="BU212" i="28"/>
  <c r="BU213" i="28"/>
  <c r="BU196" i="28"/>
  <c r="BU197" i="28" s="1"/>
  <c r="BU232" i="28"/>
  <c r="BU247" i="28"/>
  <c r="BU255" i="28"/>
  <c r="BV8" i="28"/>
  <c r="BV12" i="28"/>
  <c r="BV10" i="28"/>
  <c r="BV150" i="28"/>
  <c r="BV154" i="28"/>
  <c r="BV156" i="28"/>
  <c r="BV157" i="28"/>
  <c r="BV158" i="28"/>
  <c r="BV159" i="28"/>
  <c r="BV160" i="28"/>
  <c r="BV161" i="28"/>
  <c r="BV164" i="28"/>
  <c r="BV165" i="28"/>
  <c r="BV166" i="28"/>
  <c r="BV167" i="28"/>
  <c r="BV168" i="28"/>
  <c r="BV170" i="28"/>
  <c r="BV172" i="28"/>
  <c r="BV173" i="28"/>
  <c r="BV177" i="28"/>
  <c r="BV178" i="28"/>
  <c r="BV179" i="28"/>
  <c r="BV180" i="28"/>
  <c r="BV181" i="28"/>
  <c r="BV182" i="28"/>
  <c r="BV183" i="28"/>
  <c r="BV184" i="28"/>
  <c r="BV198" i="28"/>
  <c r="BV203" i="28"/>
  <c r="BV210" i="28"/>
  <c r="BV211" i="28"/>
  <c r="BV212" i="28"/>
  <c r="BV213" i="28"/>
  <c r="BV196" i="28"/>
  <c r="BV197" i="28" s="1"/>
  <c r="BV232" i="28"/>
  <c r="BV247" i="28"/>
  <c r="BV255" i="28"/>
  <c r="BW9" i="28"/>
  <c r="BW12" i="28"/>
  <c r="BW10" i="28"/>
  <c r="BW150" i="28"/>
  <c r="BW151" i="28"/>
  <c r="BW152" i="28"/>
  <c r="BW154" i="28"/>
  <c r="BW156" i="28"/>
  <c r="BW157" i="28"/>
  <c r="BW158" i="28"/>
  <c r="BW159" i="28"/>
  <c r="BW164" i="28"/>
  <c r="BW165" i="28"/>
  <c r="BW166" i="28"/>
  <c r="BW167" i="28"/>
  <c r="BW168" i="28"/>
  <c r="BW170" i="28"/>
  <c r="BW172" i="28"/>
  <c r="BW173" i="28"/>
  <c r="BW177" i="28"/>
  <c r="BW178" i="28"/>
  <c r="BW179" i="28"/>
  <c r="BW180" i="28"/>
  <c r="BW181" i="28"/>
  <c r="BW182" i="28"/>
  <c r="BW183" i="28"/>
  <c r="BW184" i="28"/>
  <c r="BW203" i="28"/>
  <c r="BW210" i="28"/>
  <c r="BW211" i="28"/>
  <c r="BW212" i="28"/>
  <c r="BW213" i="28"/>
  <c r="BW196" i="28"/>
  <c r="BW197" i="28" s="1"/>
  <c r="BW232" i="28"/>
  <c r="BW247" i="28"/>
  <c r="BW255" i="28"/>
  <c r="BX8" i="28"/>
  <c r="BX12" i="28"/>
  <c r="BX10" i="28"/>
  <c r="BX151" i="28"/>
  <c r="BX152" i="28"/>
  <c r="BX154" i="28"/>
  <c r="BX156" i="28"/>
  <c r="BX157" i="28"/>
  <c r="BX158" i="28"/>
  <c r="BX159" i="28"/>
  <c r="BX160" i="28"/>
  <c r="BX164" i="28"/>
  <c r="BX165" i="28"/>
  <c r="BX166" i="28"/>
  <c r="BX170" i="28"/>
  <c r="BX172" i="28"/>
  <c r="BX173" i="28"/>
  <c r="BX177" i="28"/>
  <c r="BX178" i="28"/>
  <c r="BX179" i="28"/>
  <c r="BX180" i="28"/>
  <c r="BX181" i="28"/>
  <c r="BX182" i="28"/>
  <c r="BX183" i="28"/>
  <c r="BX184" i="28"/>
  <c r="BX203" i="28"/>
  <c r="BX210" i="28"/>
  <c r="BX211" i="28"/>
  <c r="BX212" i="28"/>
  <c r="BX213" i="28"/>
  <c r="BX196" i="28"/>
  <c r="BX197" i="28" s="1"/>
  <c r="BX232" i="28"/>
  <c r="BX247" i="28"/>
  <c r="BX255" i="28"/>
  <c r="BY8" i="28"/>
  <c r="BY9" i="28"/>
  <c r="BY12" i="28"/>
  <c r="BY10" i="28"/>
  <c r="BY154" i="28"/>
  <c r="BY156" i="28"/>
  <c r="BY158" i="28"/>
  <c r="BY159" i="28"/>
  <c r="BY160" i="28"/>
  <c r="BY164" i="28"/>
  <c r="BY166" i="28"/>
  <c r="BY172" i="28"/>
  <c r="BY173" i="28"/>
  <c r="BY177" i="28"/>
  <c r="BY178" i="28"/>
  <c r="BY179" i="28"/>
  <c r="BY180" i="28"/>
  <c r="BY181" i="28"/>
  <c r="BY182" i="28"/>
  <c r="BY183" i="28"/>
  <c r="BY184" i="28"/>
  <c r="BY198" i="28"/>
  <c r="BY203" i="28"/>
  <c r="BY210" i="28"/>
  <c r="BY211" i="28"/>
  <c r="BY212" i="28"/>
  <c r="BY213" i="28"/>
  <c r="BY196" i="28"/>
  <c r="BY197" i="28"/>
  <c r="BY232" i="28"/>
  <c r="BZ232" i="28" s="1"/>
  <c r="BY247" i="28"/>
  <c r="BZ247" i="28" s="1"/>
  <c r="BY255" i="28"/>
  <c r="BZ8" i="28"/>
  <c r="CA9" i="28" s="1"/>
  <c r="BZ12" i="28"/>
  <c r="BZ10" i="28"/>
  <c r="BZ155" i="28"/>
  <c r="BZ157" i="28"/>
  <c r="BZ158" i="28"/>
  <c r="BZ159" i="28"/>
  <c r="BZ163" i="28"/>
  <c r="BZ165" i="28"/>
  <c r="BZ166" i="28"/>
  <c r="BZ172" i="28"/>
  <c r="BZ173" i="28"/>
  <c r="BZ177" i="28"/>
  <c r="BZ178" i="28"/>
  <c r="BZ179" i="28"/>
  <c r="BZ180" i="28"/>
  <c r="BZ181" i="28"/>
  <c r="BZ182" i="28"/>
  <c r="BZ183" i="28"/>
  <c r="BZ184" i="28"/>
  <c r="BZ198" i="28"/>
  <c r="BZ203" i="28"/>
  <c r="BZ210" i="28"/>
  <c r="BZ211" i="28"/>
  <c r="BZ212" i="28"/>
  <c r="BZ213" i="28"/>
  <c r="BZ196" i="28"/>
  <c r="BZ197" i="28"/>
  <c r="BZ255" i="28"/>
  <c r="CA12" i="28"/>
  <c r="CA10" i="28"/>
  <c r="CA154" i="28"/>
  <c r="CA155" i="28"/>
  <c r="CA157" i="28"/>
  <c r="CA158" i="28"/>
  <c r="CA163" i="28"/>
  <c r="CA165" i="28"/>
  <c r="CA166" i="28"/>
  <c r="CA172" i="28"/>
  <c r="CA173" i="28"/>
  <c r="CA177" i="28"/>
  <c r="CA178" i="28"/>
  <c r="CA179" i="28"/>
  <c r="CA180" i="28"/>
  <c r="CA181" i="28"/>
  <c r="CA182" i="28"/>
  <c r="CA183" i="28"/>
  <c r="CA184" i="28"/>
  <c r="CD184" i="28" s="1"/>
  <c r="CA203" i="28"/>
  <c r="CA210" i="28"/>
  <c r="CA211" i="28"/>
  <c r="CA212" i="28"/>
  <c r="CA213" i="28"/>
  <c r="CA196" i="28"/>
  <c r="CA197" i="28"/>
  <c r="CA232" i="28"/>
  <c r="CB232" i="28" s="1"/>
  <c r="CC232" i="28" s="1"/>
  <c r="CD232" i="28" s="1"/>
  <c r="CA247" i="28"/>
  <c r="CA255" i="28"/>
  <c r="CB8" i="28"/>
  <c r="CB12" i="28"/>
  <c r="CB10" i="28"/>
  <c r="CB154" i="28"/>
  <c r="CB155" i="28"/>
  <c r="CB157" i="28"/>
  <c r="CB158" i="28"/>
  <c r="CB163" i="28"/>
  <c r="CB165" i="28"/>
  <c r="CB166" i="28"/>
  <c r="CB172" i="28"/>
  <c r="CB173" i="28"/>
  <c r="CB177" i="28"/>
  <c r="CB178" i="28"/>
  <c r="CB179" i="28"/>
  <c r="CB180" i="28"/>
  <c r="CD180" i="28" s="1"/>
  <c r="CB181" i="28"/>
  <c r="CB182" i="28"/>
  <c r="CD182" i="28" s="1"/>
  <c r="CB183" i="28"/>
  <c r="CB184" i="28"/>
  <c r="CB198" i="28"/>
  <c r="CB203" i="28"/>
  <c r="CB210" i="28"/>
  <c r="CB211" i="28"/>
  <c r="CB212" i="28"/>
  <c r="CB213" i="28"/>
  <c r="CB196" i="28"/>
  <c r="CB197" i="28" s="1"/>
  <c r="CB247" i="28"/>
  <c r="CB255" i="28"/>
  <c r="CC8" i="28"/>
  <c r="CC9" i="28"/>
  <c r="CC18" i="28" s="1"/>
  <c r="CC12" i="28"/>
  <c r="CC10" i="28"/>
  <c r="CC154" i="28"/>
  <c r="CC155" i="28"/>
  <c r="CC158" i="28"/>
  <c r="CC163" i="28"/>
  <c r="CC166" i="28"/>
  <c r="CC168" i="28"/>
  <c r="CC172" i="28"/>
  <c r="CC173" i="28"/>
  <c r="CC177" i="28"/>
  <c r="CC178" i="28"/>
  <c r="CC179" i="28"/>
  <c r="CC180" i="28"/>
  <c r="CC181" i="28"/>
  <c r="CC182" i="28"/>
  <c r="CC183" i="28"/>
  <c r="CC184" i="28"/>
  <c r="CC198" i="28"/>
  <c r="CC203" i="28"/>
  <c r="CC210" i="28"/>
  <c r="CC211" i="28"/>
  <c r="CD211" i="28" s="1"/>
  <c r="CC212" i="28"/>
  <c r="CC213" i="28"/>
  <c r="CC196" i="28"/>
  <c r="CC197" i="28"/>
  <c r="CC247" i="28"/>
  <c r="CC255" i="28"/>
  <c r="CD254" i="28"/>
  <c r="BN254" i="28"/>
  <c r="AX254" i="28"/>
  <c r="AH254" i="28"/>
  <c r="R254" i="28"/>
  <c r="CD253" i="28"/>
  <c r="BN253" i="28"/>
  <c r="AX253" i="28"/>
  <c r="AH253" i="28"/>
  <c r="R253" i="28"/>
  <c r="CD252" i="28"/>
  <c r="BN252" i="28"/>
  <c r="AX252" i="28"/>
  <c r="AH252" i="28"/>
  <c r="R252" i="28"/>
  <c r="CD251" i="28"/>
  <c r="BN251" i="28"/>
  <c r="AX251" i="28"/>
  <c r="AH251" i="28"/>
  <c r="BR235" i="28"/>
  <c r="BS235" i="28"/>
  <c r="BT235" i="28" s="1"/>
  <c r="BU235" i="28"/>
  <c r="BB235" i="28"/>
  <c r="BC235" i="28"/>
  <c r="BD235" i="28" s="1"/>
  <c r="BE235" i="28"/>
  <c r="AL235" i="28"/>
  <c r="AM235" i="28"/>
  <c r="AN235" i="28" s="1"/>
  <c r="AO235" i="28"/>
  <c r="AP235" i="28" s="1"/>
  <c r="AQ235" i="28"/>
  <c r="AR235" i="28"/>
  <c r="V235" i="28"/>
  <c r="CD215" i="28"/>
  <c r="CD213" i="28"/>
  <c r="AX213" i="28"/>
  <c r="BN212" i="28"/>
  <c r="AX212" i="28"/>
  <c r="AH212" i="28"/>
  <c r="R212" i="28"/>
  <c r="AX211" i="28"/>
  <c r="BN210" i="28"/>
  <c r="AX210" i="28"/>
  <c r="AX209" i="28"/>
  <c r="AH209" i="28"/>
  <c r="AH208" i="28"/>
  <c r="AH205" i="28"/>
  <c r="CD203" i="28"/>
  <c r="AX203" i="28"/>
  <c r="R203" i="28"/>
  <c r="AH198" i="28"/>
  <c r="R198" i="28"/>
  <c r="CD195" i="28"/>
  <c r="BN195" i="28"/>
  <c r="AX195" i="28"/>
  <c r="AH195" i="28"/>
  <c r="R195" i="28"/>
  <c r="CD194" i="28"/>
  <c r="BN194" i="28"/>
  <c r="AX194" i="28"/>
  <c r="AH194" i="28"/>
  <c r="R194" i="28"/>
  <c r="CD193" i="28"/>
  <c r="BN193" i="28"/>
  <c r="AX193" i="28"/>
  <c r="AH193" i="28"/>
  <c r="R193" i="28"/>
  <c r="CD192" i="28"/>
  <c r="BN192" i="28"/>
  <c r="AX192" i="28"/>
  <c r="AH192" i="28"/>
  <c r="R192" i="28"/>
  <c r="R189" i="28"/>
  <c r="AH187" i="28"/>
  <c r="B185" i="28"/>
  <c r="B184" i="28"/>
  <c r="AX183" i="28"/>
  <c r="R183" i="28"/>
  <c r="B183" i="28"/>
  <c r="AH182" i="28"/>
  <c r="B182" i="28"/>
  <c r="CD181" i="28"/>
  <c r="AX181" i="28"/>
  <c r="AH181" i="28"/>
  <c r="B181" i="28"/>
  <c r="B180" i="28"/>
  <c r="BN179" i="28"/>
  <c r="R179" i="28"/>
  <c r="B179" i="28"/>
  <c r="BN178" i="28"/>
  <c r="AX178" i="28"/>
  <c r="AH178" i="28"/>
  <c r="B178" i="28"/>
  <c r="CD176" i="28"/>
  <c r="BN176" i="28"/>
  <c r="AH176" i="28"/>
  <c r="R175" i="28"/>
  <c r="BN174" i="28"/>
  <c r="AH174" i="28"/>
  <c r="R172" i="28"/>
  <c r="R171" i="28"/>
  <c r="R157" i="28"/>
  <c r="R153" i="28"/>
  <c r="AH145" i="28"/>
  <c r="AX144" i="28"/>
  <c r="AH144" i="28"/>
  <c r="AH143" i="28"/>
  <c r="BN142" i="28"/>
  <c r="AX142" i="28"/>
  <c r="R142" i="28"/>
  <c r="AX141" i="28"/>
  <c r="BN140" i="28"/>
  <c r="AH140" i="28"/>
  <c r="CD139" i="28"/>
  <c r="BN139" i="28"/>
  <c r="AH139" i="28"/>
  <c r="I136" i="28"/>
  <c r="BS127" i="28"/>
  <c r="BR127" i="28"/>
  <c r="AG127" i="28"/>
  <c r="AH127" i="28"/>
  <c r="AF127" i="28"/>
  <c r="AE127" i="28"/>
  <c r="AD127" i="28"/>
  <c r="AC127" i="28"/>
  <c r="AB127" i="28"/>
  <c r="AA127" i="28"/>
  <c r="Z127" i="28"/>
  <c r="Y127" i="28"/>
  <c r="X127" i="28"/>
  <c r="W127" i="28"/>
  <c r="V127" i="28"/>
  <c r="Q127" i="28"/>
  <c r="R127" i="28" s="1"/>
  <c r="P127" i="28"/>
  <c r="O127" i="28"/>
  <c r="N127" i="28"/>
  <c r="M127" i="28"/>
  <c r="L127" i="28"/>
  <c r="K127" i="28"/>
  <c r="J127" i="28"/>
  <c r="I127" i="28"/>
  <c r="H127" i="28"/>
  <c r="G127" i="28"/>
  <c r="F127" i="28"/>
  <c r="AH126" i="28"/>
  <c r="R126" i="28"/>
  <c r="CD125" i="28"/>
  <c r="BN125" i="28"/>
  <c r="AX125" i="28"/>
  <c r="AH125" i="28"/>
  <c r="R125" i="28"/>
  <c r="CD124" i="28"/>
  <c r="BN124" i="28"/>
  <c r="AX124" i="28"/>
  <c r="AH124" i="28"/>
  <c r="R124" i="28"/>
  <c r="CD123" i="28"/>
  <c r="BN123" i="28"/>
  <c r="AX123" i="28"/>
  <c r="AH123" i="28"/>
  <c r="R123" i="28"/>
  <c r="CD122" i="28"/>
  <c r="BN122" i="28"/>
  <c r="AX122" i="28"/>
  <c r="AH122" i="28"/>
  <c r="R122" i="28"/>
  <c r="CD121" i="28"/>
  <c r="BN121" i="28"/>
  <c r="AX121" i="28"/>
  <c r="AH121" i="28"/>
  <c r="R121" i="28"/>
  <c r="CD120" i="28"/>
  <c r="BN120" i="28"/>
  <c r="AX120" i="28"/>
  <c r="AH120" i="28"/>
  <c r="R120" i="28"/>
  <c r="CD119" i="28"/>
  <c r="BN119" i="28"/>
  <c r="AX119" i="28"/>
  <c r="AH119" i="28"/>
  <c r="R119" i="28"/>
  <c r="CD118" i="28"/>
  <c r="BN118" i="28"/>
  <c r="AX118" i="28"/>
  <c r="AH118" i="28"/>
  <c r="R118" i="28"/>
  <c r="CD117" i="28"/>
  <c r="BN117" i="28"/>
  <c r="AH117" i="28"/>
  <c r="R117" i="28"/>
  <c r="CD116" i="28"/>
  <c r="BN116" i="28"/>
  <c r="BR116" i="28" s="1"/>
  <c r="AH116" i="28"/>
  <c r="R116" i="28"/>
  <c r="CD115" i="28"/>
  <c r="AH115" i="28"/>
  <c r="R115" i="28"/>
  <c r="CD114" i="28"/>
  <c r="BN114" i="28"/>
  <c r="AH114" i="28"/>
  <c r="R114" i="28"/>
  <c r="CD113" i="28"/>
  <c r="R113" i="28"/>
  <c r="CD112" i="28"/>
  <c r="AX112" i="28"/>
  <c r="R112" i="28"/>
  <c r="CD111" i="28"/>
  <c r="AH111" i="28"/>
  <c r="R111" i="28"/>
  <c r="BN110" i="28"/>
  <c r="AH110" i="28"/>
  <c r="R110" i="28"/>
  <c r="R109" i="28"/>
  <c r="R108" i="28"/>
  <c r="CD107" i="28"/>
  <c r="R107" i="28"/>
  <c r="R106" i="28"/>
  <c r="CD105" i="28"/>
  <c r="AX105" i="28"/>
  <c r="R105" i="28"/>
  <c r="CD104" i="28"/>
  <c r="R104" i="28"/>
  <c r="R103" i="28"/>
  <c r="CD102" i="28"/>
  <c r="AH102" i="28"/>
  <c r="R102" i="28"/>
  <c r="R101" i="28"/>
  <c r="BN100" i="28"/>
  <c r="AH100" i="28"/>
  <c r="R100" i="28"/>
  <c r="AH99" i="28"/>
  <c r="R99" i="28"/>
  <c r="BN98" i="28"/>
  <c r="R98" i="28"/>
  <c r="CD97" i="28"/>
  <c r="AX97" i="28"/>
  <c r="R97" i="28"/>
  <c r="CD96" i="28"/>
  <c r="BN96" i="28"/>
  <c r="AX96" i="28"/>
  <c r="AH96" i="28"/>
  <c r="R96" i="28"/>
  <c r="R95" i="28"/>
  <c r="R94" i="28"/>
  <c r="CD93" i="28"/>
  <c r="R93" i="28"/>
  <c r="AX92" i="28"/>
  <c r="AH92" i="28"/>
  <c r="R92" i="28"/>
  <c r="AH91" i="28"/>
  <c r="R91" i="28"/>
  <c r="AX90" i="28"/>
  <c r="AH90" i="28"/>
  <c r="R90" i="28"/>
  <c r="AH89" i="28"/>
  <c r="R89" i="28"/>
  <c r="AX88" i="28"/>
  <c r="BB88" i="28" s="1"/>
  <c r="AH88" i="28"/>
  <c r="R88" i="28"/>
  <c r="CD76" i="28"/>
  <c r="BN76" i="28"/>
  <c r="AX76" i="28"/>
  <c r="AH76" i="28"/>
  <c r="U75" i="28"/>
  <c r="U74" i="28"/>
  <c r="U73" i="28"/>
  <c r="U71" i="28"/>
  <c r="S64" i="28"/>
  <c r="S63" i="28"/>
  <c r="S62" i="28"/>
  <c r="S61" i="28"/>
  <c r="S60" i="28"/>
  <c r="S59" i="28"/>
  <c r="S58" i="28"/>
  <c r="S57" i="28"/>
  <c r="S56" i="28"/>
  <c r="S55" i="28"/>
  <c r="BN54" i="28"/>
  <c r="AH54" i="28"/>
  <c r="S53" i="28"/>
  <c r="S52" i="28"/>
  <c r="S51" i="28"/>
  <c r="S50" i="28"/>
  <c r="S49" i="28"/>
  <c r="S48" i="28"/>
  <c r="S47" i="28"/>
  <c r="S46" i="28"/>
  <c r="S45" i="28"/>
  <c r="S44" i="28"/>
  <c r="CD42" i="28"/>
  <c r="BN42" i="28"/>
  <c r="AX42" i="28"/>
  <c r="AH42" i="28"/>
  <c r="R32" i="28"/>
  <c r="R31" i="28"/>
  <c r="R29" i="28"/>
  <c r="M21" i="28"/>
  <c r="N21" i="28"/>
  <c r="O9" i="28" s="1"/>
  <c r="O21" i="28"/>
  <c r="O27" i="28" s="1"/>
  <c r="P21" i="28"/>
  <c r="Q21" i="28"/>
  <c r="R21" i="28" s="1"/>
  <c r="N27" i="28"/>
  <c r="M27" i="28"/>
  <c r="L21" i="28"/>
  <c r="L27" i="28" s="1"/>
  <c r="K21" i="28"/>
  <c r="K27" i="28" s="1"/>
  <c r="J21" i="28"/>
  <c r="J27" i="28" s="1"/>
  <c r="I21" i="28"/>
  <c r="I27" i="28"/>
  <c r="H21" i="28"/>
  <c r="H27" i="28"/>
  <c r="G27" i="28"/>
  <c r="F27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BR14" i="28"/>
  <c r="BS14" i="28"/>
  <c r="BT14" i="28"/>
  <c r="BU14" i="28"/>
  <c r="BV14" i="28"/>
  <c r="BW14" i="28"/>
  <c r="BX14" i="28"/>
  <c r="BY14" i="28"/>
  <c r="BZ14" i="28"/>
  <c r="CA14" i="28"/>
  <c r="CB14" i="28"/>
  <c r="CC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W18" i="28"/>
  <c r="Y18" i="28"/>
  <c r="Z18" i="28"/>
  <c r="AA18" i="28"/>
  <c r="AB18" i="28"/>
  <c r="AD18" i="28"/>
  <c r="AE18" i="28"/>
  <c r="AL14" i="28"/>
  <c r="AM14" i="28"/>
  <c r="AN14" i="28"/>
  <c r="AO14" i="28"/>
  <c r="AP14" i="28"/>
  <c r="AQ14" i="28"/>
  <c r="AR14" i="28"/>
  <c r="AS14" i="28"/>
  <c r="AT14" i="28"/>
  <c r="AU14" i="28"/>
  <c r="AV14" i="28"/>
  <c r="AW14" i="28"/>
  <c r="V14" i="28"/>
  <c r="V15" i="28" s="1"/>
  <c r="V22" i="28" s="1"/>
  <c r="W14" i="28"/>
  <c r="X14" i="28"/>
  <c r="Y14" i="28"/>
  <c r="Z14" i="28"/>
  <c r="AA14" i="28"/>
  <c r="AB14" i="28"/>
  <c r="AC14" i="28"/>
  <c r="AD14" i="28"/>
  <c r="AE14" i="28"/>
  <c r="AF14" i="28"/>
  <c r="AG14" i="28"/>
  <c r="M22" i="28"/>
  <c r="N22" i="28"/>
  <c r="N23" i="28" s="1"/>
  <c r="O22" i="28"/>
  <c r="O23" i="28" s="1"/>
  <c r="P22" i="28"/>
  <c r="Q22" i="28"/>
  <c r="L23" i="28"/>
  <c r="K23" i="28"/>
  <c r="J23" i="28"/>
  <c r="I23" i="28"/>
  <c r="H23" i="28"/>
  <c r="G23" i="28"/>
  <c r="F23" i="28"/>
  <c r="L22" i="28"/>
  <c r="M13" i="28" s="1"/>
  <c r="K22" i="28"/>
  <c r="L13" i="28" s="1"/>
  <c r="J22" i="28"/>
  <c r="I22" i="28"/>
  <c r="H22" i="28"/>
  <c r="I13" i="28" s="1"/>
  <c r="G22" i="28"/>
  <c r="F22" i="28"/>
  <c r="R20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F13" i="28"/>
  <c r="G13" i="28"/>
  <c r="H13" i="28"/>
  <c r="J13" i="28"/>
  <c r="K13" i="28"/>
  <c r="M12" i="28"/>
  <c r="N12" i="28"/>
  <c r="N13" i="28" s="1"/>
  <c r="O12" i="28"/>
  <c r="O13" i="28"/>
  <c r="P12" i="28"/>
  <c r="P13" i="28" s="1"/>
  <c r="Q12" i="28"/>
  <c r="Q13" i="28"/>
  <c r="V10" i="28"/>
  <c r="V11" i="28" s="1"/>
  <c r="F11" i="28"/>
  <c r="G11" i="28"/>
  <c r="H11" i="28"/>
  <c r="I11" i="28"/>
  <c r="J11" i="28"/>
  <c r="K11" i="28"/>
  <c r="L11" i="28"/>
  <c r="M10" i="28"/>
  <c r="M11" i="28" s="1"/>
  <c r="N10" i="28"/>
  <c r="N11" i="28" s="1"/>
  <c r="O10" i="28"/>
  <c r="O11" i="28"/>
  <c r="P10" i="28"/>
  <c r="P11" i="28" s="1"/>
  <c r="Q10" i="28"/>
  <c r="Q11" i="28" s="1"/>
  <c r="F9" i="28"/>
  <c r="G9" i="28"/>
  <c r="H9" i="28"/>
  <c r="I9" i="28"/>
  <c r="J9" i="28"/>
  <c r="K9" i="28"/>
  <c r="L9" i="28"/>
  <c r="M9" i="28"/>
  <c r="N9" i="28"/>
  <c r="P9" i="28"/>
  <c r="Q9" i="28"/>
  <c r="R9" i="28"/>
  <c r="F8" i="28"/>
  <c r="G8" i="28"/>
  <c r="H8" i="28"/>
  <c r="R8" i="28" s="1"/>
  <c r="I8" i="28"/>
  <c r="J8" i="28"/>
  <c r="K8" i="28"/>
  <c r="L8" i="28"/>
  <c r="M8" i="28"/>
  <c r="N8" i="28"/>
  <c r="O8" i="28"/>
  <c r="P8" i="28"/>
  <c r="BN7" i="28"/>
  <c r="V7" i="28"/>
  <c r="W7" i="28"/>
  <c r="X7" i="28"/>
  <c r="Y7" i="28"/>
  <c r="Z7" i="28"/>
  <c r="AA7" i="28"/>
  <c r="R7" i="28"/>
  <c r="L34" i="21"/>
  <c r="AL7" i="28"/>
  <c r="AL198" i="28" s="1"/>
  <c r="AX140" i="28"/>
  <c r="G252" i="12" l="1"/>
  <c r="H236" i="12"/>
  <c r="H252" i="12"/>
  <c r="DL205" i="12"/>
  <c r="BE97" i="12"/>
  <c r="BF97" i="12" s="1"/>
  <c r="BF135" i="12" s="1"/>
  <c r="BD135" i="12"/>
  <c r="BR109" i="12"/>
  <c r="BS109" i="12" s="1"/>
  <c r="BT109" i="12" s="1"/>
  <c r="BU109" i="12" s="1"/>
  <c r="BN109" i="12"/>
  <c r="AL157" i="12"/>
  <c r="AM157" i="12"/>
  <c r="BE172" i="12"/>
  <c r="BB172" i="12"/>
  <c r="BG172" i="12"/>
  <c r="BK172" i="12"/>
  <c r="BF172" i="12"/>
  <c r="BL172" i="12"/>
  <c r="BI172" i="12"/>
  <c r="AQ164" i="12"/>
  <c r="AR103" i="12"/>
  <c r="AS103" i="12" s="1"/>
  <c r="AT103" i="12" s="1"/>
  <c r="AU103" i="12" s="1"/>
  <c r="AV103" i="12" s="1"/>
  <c r="AO180" i="12"/>
  <c r="AP119" i="12"/>
  <c r="AN178" i="12"/>
  <c r="AO117" i="12"/>
  <c r="AP117" i="12" s="1"/>
  <c r="AQ117" i="12" s="1"/>
  <c r="AR117" i="12" s="1"/>
  <c r="AS117" i="12" s="1"/>
  <c r="AT117" i="12" s="1"/>
  <c r="W164" i="12"/>
  <c r="AB164" i="12"/>
  <c r="AE164" i="12"/>
  <c r="AG164" i="12"/>
  <c r="AC164" i="12"/>
  <c r="AA164" i="12"/>
  <c r="AF164" i="12"/>
  <c r="V164" i="12"/>
  <c r="Y164" i="12"/>
  <c r="Z164" i="12"/>
  <c r="CQ169" i="12"/>
  <c r="CB169" i="12"/>
  <c r="BZ169" i="12"/>
  <c r="BV169" i="12"/>
  <c r="BY169" i="12"/>
  <c r="BH150" i="12"/>
  <c r="BH155" i="12" s="1"/>
  <c r="BI150" i="12"/>
  <c r="BJ150" i="12"/>
  <c r="BM150" i="12"/>
  <c r="BP150" i="12"/>
  <c r="BW110" i="12"/>
  <c r="BX110" i="12" s="1"/>
  <c r="BY110" i="12" s="1"/>
  <c r="BZ110" i="12" s="1"/>
  <c r="CA110" i="12" s="1"/>
  <c r="CB110" i="12" s="1"/>
  <c r="CC110" i="12" s="1"/>
  <c r="CD110" i="12" s="1"/>
  <c r="CI110" i="12" s="1"/>
  <c r="CJ110" i="12" s="1"/>
  <c r="CK110" i="12" s="1"/>
  <c r="CL110" i="12" s="1"/>
  <c r="CM110" i="12" s="1"/>
  <c r="CN110" i="12" s="1"/>
  <c r="CO110" i="12" s="1"/>
  <c r="CP110" i="12" s="1"/>
  <c r="CQ110" i="12" s="1"/>
  <c r="CR110" i="12" s="1"/>
  <c r="CS110" i="12" s="1"/>
  <c r="CT110" i="12" s="1"/>
  <c r="CU110" i="12" s="1"/>
  <c r="CZ110" i="12" s="1"/>
  <c r="DA110" i="12" s="1"/>
  <c r="DB110" i="12" s="1"/>
  <c r="DC110" i="12" s="1"/>
  <c r="DD110" i="12" s="1"/>
  <c r="DE110" i="12" s="1"/>
  <c r="DF110" i="12" s="1"/>
  <c r="DG110" i="12" s="1"/>
  <c r="DH110" i="12" s="1"/>
  <c r="DI110" i="12" s="1"/>
  <c r="DJ110" i="12" s="1"/>
  <c r="DK110" i="12" s="1"/>
  <c r="DL110" i="12" s="1"/>
  <c r="BV171" i="12"/>
  <c r="R218" i="12"/>
  <c r="F208" i="12"/>
  <c r="F214" i="12"/>
  <c r="P9" i="12"/>
  <c r="CD184" i="12"/>
  <c r="DL204" i="12"/>
  <c r="Q85" i="12"/>
  <c r="P169" i="12"/>
  <c r="O172" i="12"/>
  <c r="N169" i="12"/>
  <c r="K143" i="12"/>
  <c r="K144" i="12" s="1"/>
  <c r="J215" i="12"/>
  <c r="J193" i="12"/>
  <c r="R189" i="12"/>
  <c r="G222" i="12"/>
  <c r="F216" i="12"/>
  <c r="BW180" i="12"/>
  <c r="BR257" i="12"/>
  <c r="BR163" i="12"/>
  <c r="BK150" i="12"/>
  <c r="BI164" i="12"/>
  <c r="BF174" i="12"/>
  <c r="BD177" i="12"/>
  <c r="BC158" i="12"/>
  <c r="BD158" i="12"/>
  <c r="BB158" i="12"/>
  <c r="AV155" i="12"/>
  <c r="AC175" i="12"/>
  <c r="AH189" i="12"/>
  <c r="X164" i="12"/>
  <c r="V169" i="12"/>
  <c r="W169" i="12"/>
  <c r="Y163" i="12"/>
  <c r="AD163" i="12"/>
  <c r="AF163" i="12"/>
  <c r="AA163" i="12"/>
  <c r="BV162" i="12"/>
  <c r="BX168" i="12"/>
  <c r="AD208" i="12"/>
  <c r="Y210" i="12"/>
  <c r="Y209" i="12"/>
  <c r="M172" i="12"/>
  <c r="H166" i="12"/>
  <c r="G195" i="12"/>
  <c r="G215" i="12"/>
  <c r="F213" i="12"/>
  <c r="AX152" i="12"/>
  <c r="AX221" i="12"/>
  <c r="AX188" i="12"/>
  <c r="AR167" i="12"/>
  <c r="AH160" i="12"/>
  <c r="V157" i="12"/>
  <c r="X157" i="12"/>
  <c r="AA157" i="12"/>
  <c r="AD157" i="12"/>
  <c r="W157" i="12"/>
  <c r="Z157" i="12"/>
  <c r="CT174" i="12"/>
  <c r="BS174" i="12"/>
  <c r="CO174" i="12"/>
  <c r="BS118" i="12"/>
  <c r="BT118" i="12" s="1"/>
  <c r="BR179" i="12"/>
  <c r="Q27" i="12"/>
  <c r="O166" i="12"/>
  <c r="K166" i="12"/>
  <c r="J213" i="12"/>
  <c r="J172" i="12"/>
  <c r="G216" i="12"/>
  <c r="F212" i="12"/>
  <c r="R190" i="12"/>
  <c r="R182" i="12"/>
  <c r="CD151" i="12"/>
  <c r="BE162" i="12"/>
  <c r="BC150" i="12"/>
  <c r="BC155" i="12" s="1"/>
  <c r="AL179" i="12"/>
  <c r="Z175" i="12"/>
  <c r="AE175" i="12"/>
  <c r="V175" i="12"/>
  <c r="AH175" i="12" s="1"/>
  <c r="AA175" i="12"/>
  <c r="AF175" i="12"/>
  <c r="CI173" i="12"/>
  <c r="DF173" i="12"/>
  <c r="CJ164" i="12"/>
  <c r="DG164" i="12"/>
  <c r="BS164" i="12"/>
  <c r="CN164" i="12"/>
  <c r="BW149" i="12"/>
  <c r="BS149" i="12"/>
  <c r="CC149" i="12"/>
  <c r="CG149" i="12"/>
  <c r="BT149" i="12"/>
  <c r="BU149" i="12"/>
  <c r="BR149" i="12"/>
  <c r="CB149" i="12"/>
  <c r="BY149" i="12"/>
  <c r="BZ149" i="12"/>
  <c r="CA149" i="12"/>
  <c r="BV149" i="12"/>
  <c r="R179" i="12"/>
  <c r="CD190" i="12"/>
  <c r="BG166" i="12"/>
  <c r="AX218" i="12"/>
  <c r="AO160" i="12"/>
  <c r="AO176" i="12"/>
  <c r="AQ176" i="12"/>
  <c r="AR172" i="12"/>
  <c r="AM172" i="12"/>
  <c r="AH192" i="12"/>
  <c r="AH184" i="12"/>
  <c r="BY160" i="12"/>
  <c r="CP147" i="12"/>
  <c r="CO147" i="12"/>
  <c r="CL147" i="12"/>
  <c r="CS147" i="12"/>
  <c r="CJ147" i="12"/>
  <c r="CR147" i="12"/>
  <c r="CX147" i="12"/>
  <c r="DI147" i="12" s="1"/>
  <c r="G15" i="38"/>
  <c r="AE20" i="12"/>
  <c r="AH20" i="12"/>
  <c r="AH18" i="12" s="1"/>
  <c r="P31" i="12"/>
  <c r="R33" i="12"/>
  <c r="O155" i="12"/>
  <c r="M195" i="12"/>
  <c r="M166" i="12"/>
  <c r="K163" i="12"/>
  <c r="J210" i="12"/>
  <c r="J169" i="12"/>
  <c r="I210" i="12"/>
  <c r="I223" i="12"/>
  <c r="I176" i="12"/>
  <c r="H159" i="12"/>
  <c r="G210" i="12"/>
  <c r="G169" i="12"/>
  <c r="R169" i="12" s="1"/>
  <c r="CD189" i="12"/>
  <c r="BS163" i="12"/>
  <c r="BM174" i="12"/>
  <c r="BL162" i="12"/>
  <c r="BH180" i="12"/>
  <c r="BE150" i="12"/>
  <c r="BD150" i="12"/>
  <c r="BD155" i="12" s="1"/>
  <c r="BF162" i="12"/>
  <c r="BD162" i="12"/>
  <c r="BH162" i="12"/>
  <c r="BK162" i="12"/>
  <c r="AG175" i="12"/>
  <c r="AD164" i="12"/>
  <c r="AA174" i="12"/>
  <c r="V210" i="12"/>
  <c r="V214" i="12"/>
  <c r="AH214" i="12" s="1"/>
  <c r="V209" i="12"/>
  <c r="V208" i="12"/>
  <c r="X179" i="12"/>
  <c r="AB179" i="12"/>
  <c r="AE179" i="12"/>
  <c r="AG179" i="12"/>
  <c r="AA179" i="12"/>
  <c r="AC179" i="12"/>
  <c r="AC173" i="12"/>
  <c r="Y173" i="12"/>
  <c r="AD173" i="12"/>
  <c r="BG98" i="12"/>
  <c r="BH98" i="12" s="1"/>
  <c r="BI98" i="12" s="1"/>
  <c r="BJ98" i="12" s="1"/>
  <c r="BK98" i="12" s="1"/>
  <c r="BL98" i="12" s="1"/>
  <c r="BM98" i="12" s="1"/>
  <c r="BF159" i="12"/>
  <c r="CA169" i="12"/>
  <c r="N85" i="12"/>
  <c r="R152" i="12"/>
  <c r="J212" i="12"/>
  <c r="J143" i="12"/>
  <c r="G212" i="12"/>
  <c r="R191" i="12"/>
  <c r="F252" i="12"/>
  <c r="F210" i="12"/>
  <c r="O27" i="12"/>
  <c r="BN102" i="12"/>
  <c r="AH148" i="12"/>
  <c r="R221" i="12"/>
  <c r="O212" i="12"/>
  <c r="R192" i="12"/>
  <c r="R184" i="12"/>
  <c r="O176" i="12"/>
  <c r="N176" i="12"/>
  <c r="N155" i="12"/>
  <c r="M216" i="12"/>
  <c r="M193" i="12"/>
  <c r="M165" i="12"/>
  <c r="L223" i="12"/>
  <c r="L169" i="12"/>
  <c r="K214" i="12"/>
  <c r="J223" i="12"/>
  <c r="J208" i="12"/>
  <c r="J224" i="12" s="1"/>
  <c r="I213" i="12"/>
  <c r="I173" i="12"/>
  <c r="G209" i="12"/>
  <c r="G166" i="12"/>
  <c r="F195" i="12"/>
  <c r="F173" i="12"/>
  <c r="F161" i="12"/>
  <c r="BZ180" i="12"/>
  <c r="BU162" i="12"/>
  <c r="BT180" i="12"/>
  <c r="BH166" i="12"/>
  <c r="BF150" i="12"/>
  <c r="AG157" i="12"/>
  <c r="AE157" i="12"/>
  <c r="Y178" i="12"/>
  <c r="Y157" i="12"/>
  <c r="CB171" i="12"/>
  <c r="AB222" i="12"/>
  <c r="AB212" i="12"/>
  <c r="AB208" i="12"/>
  <c r="CK148" i="12"/>
  <c r="CJ148" i="12"/>
  <c r="CN148" i="12"/>
  <c r="CR148" i="12"/>
  <c r="N27" i="12"/>
  <c r="Q176" i="12"/>
  <c r="Q70" i="12"/>
  <c r="Q87" i="12" s="1"/>
  <c r="L165" i="12"/>
  <c r="K213" i="12"/>
  <c r="J217" i="12"/>
  <c r="R180" i="12"/>
  <c r="J165" i="12"/>
  <c r="I212" i="12"/>
  <c r="I166" i="12"/>
  <c r="G208" i="12"/>
  <c r="G165" i="12"/>
  <c r="F193" i="12"/>
  <c r="CD218" i="12"/>
  <c r="CD187" i="12"/>
  <c r="BM162" i="12"/>
  <c r="BL150" i="12"/>
  <c r="BI181" i="12"/>
  <c r="BH164" i="12"/>
  <c r="BC257" i="12"/>
  <c r="BD256" i="12"/>
  <c r="BE256" i="12" s="1"/>
  <c r="BF256" i="12" s="1"/>
  <c r="BG256" i="12" s="1"/>
  <c r="BH256" i="12" s="1"/>
  <c r="BI256" i="12" s="1"/>
  <c r="BJ256" i="12" s="1"/>
  <c r="BK256" i="12" s="1"/>
  <c r="BL256" i="12" s="1"/>
  <c r="BM256" i="12" s="1"/>
  <c r="AL257" i="12"/>
  <c r="AM255" i="12"/>
  <c r="Z163" i="12"/>
  <c r="W178" i="12"/>
  <c r="AA178" i="12"/>
  <c r="X178" i="12"/>
  <c r="AC178" i="12"/>
  <c r="AE178" i="12"/>
  <c r="AF178" i="12"/>
  <c r="Z178" i="12"/>
  <c r="AB178" i="12"/>
  <c r="AG178" i="12"/>
  <c r="DD173" i="12"/>
  <c r="CR167" i="12"/>
  <c r="BV167" i="12"/>
  <c r="BN221" i="12"/>
  <c r="BN191" i="12"/>
  <c r="AU155" i="12"/>
  <c r="AM155" i="12"/>
  <c r="AN177" i="12"/>
  <c r="AF155" i="12"/>
  <c r="CZ252" i="12"/>
  <c r="DA236" i="12"/>
  <c r="BW168" i="12"/>
  <c r="BS168" i="12"/>
  <c r="BZ168" i="12"/>
  <c r="AG209" i="12"/>
  <c r="AG210" i="12"/>
  <c r="AG212" i="12"/>
  <c r="AG208" i="12"/>
  <c r="BN153" i="12"/>
  <c r="BX147" i="12"/>
  <c r="BT147" i="12"/>
  <c r="CC147" i="12"/>
  <c r="BU147" i="12"/>
  <c r="BV147" i="12"/>
  <c r="BS147" i="12"/>
  <c r="CB147" i="12"/>
  <c r="AF214" i="12"/>
  <c r="AF208" i="12"/>
  <c r="AF209" i="12"/>
  <c r="AF210" i="12"/>
  <c r="AF197" i="12"/>
  <c r="BN151" i="12"/>
  <c r="BF166" i="12"/>
  <c r="AR155" i="12"/>
  <c r="AN155" i="12"/>
  <c r="AN182" i="12"/>
  <c r="AA155" i="12"/>
  <c r="CI252" i="12"/>
  <c r="CJ236" i="12"/>
  <c r="BD178" i="12"/>
  <c r="BE117" i="12"/>
  <c r="BE176" i="12" s="1"/>
  <c r="CC168" i="12"/>
  <c r="AX185" i="12"/>
  <c r="AX223" i="12"/>
  <c r="AX189" i="12"/>
  <c r="AO178" i="12"/>
  <c r="DA255" i="12"/>
  <c r="CZ257" i="12"/>
  <c r="AG222" i="12"/>
  <c r="CA147" i="12"/>
  <c r="R185" i="12"/>
  <c r="R177" i="12"/>
  <c r="BN217" i="12"/>
  <c r="BC164" i="12"/>
  <c r="AL181" i="12"/>
  <c r="AH188" i="12"/>
  <c r="AG180" i="12"/>
  <c r="Y166" i="12"/>
  <c r="X166" i="12"/>
  <c r="W165" i="12"/>
  <c r="Y165" i="12"/>
  <c r="DB118" i="12"/>
  <c r="DC118" i="12" s="1"/>
  <c r="DA179" i="12"/>
  <c r="DA181" i="12"/>
  <c r="CR181" i="12"/>
  <c r="DC181" i="12"/>
  <c r="CI151" i="12"/>
  <c r="CM151" i="12"/>
  <c r="CO151" i="12"/>
  <c r="CP151" i="12"/>
  <c r="CS151" i="12"/>
  <c r="CX151" i="12"/>
  <c r="AG215" i="12"/>
  <c r="CX152" i="12"/>
  <c r="CJ152" i="12"/>
  <c r="CO152" i="12"/>
  <c r="CQ152" i="12"/>
  <c r="CL152" i="12"/>
  <c r="CN152" i="12"/>
  <c r="CT152" i="12"/>
  <c r="BZ147" i="12"/>
  <c r="BS152" i="12"/>
  <c r="CA152" i="12"/>
  <c r="BT152" i="12"/>
  <c r="CB152" i="12"/>
  <c r="BU152" i="12"/>
  <c r="CC152" i="12"/>
  <c r="BR152" i="12"/>
  <c r="BZ152" i="12"/>
  <c r="AX153" i="12"/>
  <c r="AH187" i="12"/>
  <c r="Z162" i="12"/>
  <c r="W223" i="12"/>
  <c r="AE208" i="12"/>
  <c r="Z222" i="12"/>
  <c r="CS153" i="12"/>
  <c r="CN153" i="12"/>
  <c r="CB153" i="12"/>
  <c r="CU190" i="12"/>
  <c r="CU189" i="12"/>
  <c r="AE197" i="12"/>
  <c r="CQ153" i="12"/>
  <c r="AH219" i="12"/>
  <c r="W23" i="12"/>
  <c r="R24" i="28"/>
  <c r="R23" i="28"/>
  <c r="R27" i="28"/>
  <c r="AS235" i="28"/>
  <c r="BF228" i="28"/>
  <c r="X244" i="28"/>
  <c r="X228" i="28"/>
  <c r="R13" i="28"/>
  <c r="R22" i="28"/>
  <c r="M23" i="28"/>
  <c r="BG18" i="28"/>
  <c r="BH9" i="28"/>
  <c r="BG169" i="28"/>
  <c r="BH108" i="28"/>
  <c r="BI108" i="28" s="1"/>
  <c r="BJ108" i="28" s="1"/>
  <c r="R11" i="28"/>
  <c r="CD173" i="28"/>
  <c r="BU18" i="28"/>
  <c r="BV9" i="28"/>
  <c r="BT244" i="28"/>
  <c r="BT228" i="28"/>
  <c r="BE18" i="28"/>
  <c r="BF9" i="28"/>
  <c r="BF154" i="28"/>
  <c r="BG93" i="28"/>
  <c r="BI165" i="28"/>
  <c r="BM165" i="28"/>
  <c r="BC165" i="28"/>
  <c r="BJ165" i="28"/>
  <c r="BG165" i="28"/>
  <c r="BL165" i="28"/>
  <c r="BH165" i="28"/>
  <c r="BF165" i="28"/>
  <c r="BD165" i="28"/>
  <c r="BK165" i="28"/>
  <c r="BB165" i="28"/>
  <c r="BE165" i="28"/>
  <c r="AX173" i="28"/>
  <c r="AX197" i="28"/>
  <c r="AG9" i="28"/>
  <c r="AG18" i="28" s="1"/>
  <c r="AC9" i="28"/>
  <c r="AC18" i="28" s="1"/>
  <c r="AH8" i="28"/>
  <c r="V249" i="28"/>
  <c r="W248" i="28"/>
  <c r="X248" i="28" s="1"/>
  <c r="Y248" i="28" s="1"/>
  <c r="Z248" i="28" s="1"/>
  <c r="AA248" i="28" s="1"/>
  <c r="AB248" i="28" s="1"/>
  <c r="AC248" i="28" s="1"/>
  <c r="AD248" i="28" s="1"/>
  <c r="AE248" i="28" s="1"/>
  <c r="AF248" i="28" s="1"/>
  <c r="AG248" i="28" s="1"/>
  <c r="V67" i="28"/>
  <c r="L135" i="28"/>
  <c r="F168" i="28"/>
  <c r="O168" i="28"/>
  <c r="H168" i="28"/>
  <c r="N168" i="28"/>
  <c r="Q168" i="28"/>
  <c r="L168" i="28"/>
  <c r="M168" i="28"/>
  <c r="I168" i="28"/>
  <c r="J168" i="28"/>
  <c r="G168" i="28"/>
  <c r="P168" i="28"/>
  <c r="AQ154" i="28"/>
  <c r="AO154" i="28"/>
  <c r="AS154" i="28"/>
  <c r="AT154" i="28"/>
  <c r="AU154" i="28"/>
  <c r="AV154" i="28"/>
  <c r="AW154" i="28"/>
  <c r="AR154" i="28"/>
  <c r="AM154" i="28"/>
  <c r="AL154" i="28"/>
  <c r="AN154" i="28"/>
  <c r="AM158" i="28"/>
  <c r="AS158" i="28"/>
  <c r="AT158" i="28"/>
  <c r="AU158" i="28"/>
  <c r="AV158" i="28"/>
  <c r="AW158" i="28"/>
  <c r="AO158" i="28"/>
  <c r="AN158" i="28"/>
  <c r="AL158" i="28"/>
  <c r="AP158" i="28"/>
  <c r="AQ158" i="28"/>
  <c r="AR247" i="28"/>
  <c r="AE200" i="28"/>
  <c r="AE201" i="28"/>
  <c r="AE202" i="28"/>
  <c r="AE214" i="28"/>
  <c r="AE204" i="28"/>
  <c r="AE207" i="28"/>
  <c r="AE206" i="28"/>
  <c r="V20" i="28"/>
  <c r="V19" i="28"/>
  <c r="AH9" i="28"/>
  <c r="R158" i="28"/>
  <c r="AQ198" i="28"/>
  <c r="AQ8" i="28"/>
  <c r="BT249" i="28"/>
  <c r="BU248" i="28"/>
  <c r="BF169" i="28"/>
  <c r="BF152" i="28"/>
  <c r="BG91" i="28"/>
  <c r="BE247" i="28"/>
  <c r="BD249" i="28"/>
  <c r="BN184" i="28"/>
  <c r="BN177" i="28"/>
  <c r="AS18" i="28"/>
  <c r="AT9" i="28"/>
  <c r="AM150" i="28"/>
  <c r="AO150" i="28"/>
  <c r="AN150" i="28"/>
  <c r="O208" i="28"/>
  <c r="O201" i="28"/>
  <c r="O206" i="28"/>
  <c r="O214" i="28"/>
  <c r="O207" i="28"/>
  <c r="O215" i="28"/>
  <c r="O200" i="28"/>
  <c r="O202" i="28"/>
  <c r="O187" i="28"/>
  <c r="M206" i="28"/>
  <c r="M214" i="28"/>
  <c r="M208" i="28"/>
  <c r="M185" i="28"/>
  <c r="M204" i="28"/>
  <c r="M187" i="28"/>
  <c r="M205" i="28"/>
  <c r="M202" i="28"/>
  <c r="M207" i="28"/>
  <c r="M209" i="28"/>
  <c r="M201" i="28"/>
  <c r="M216" i="28" s="1"/>
  <c r="M215" i="28"/>
  <c r="F255" i="28"/>
  <c r="F235" i="28"/>
  <c r="R251" i="28"/>
  <c r="AG164" i="28"/>
  <c r="V164" i="28"/>
  <c r="AA164" i="28"/>
  <c r="AB164" i="28"/>
  <c r="Y164" i="28"/>
  <c r="AD164" i="28"/>
  <c r="Z164" i="28"/>
  <c r="AF164" i="28"/>
  <c r="W164" i="28"/>
  <c r="AE164" i="28"/>
  <c r="X164" i="28"/>
  <c r="AC164" i="28"/>
  <c r="BV235" i="28"/>
  <c r="BD151" i="28"/>
  <c r="BE90" i="28"/>
  <c r="AQ170" i="28"/>
  <c r="AO170" i="28"/>
  <c r="AS170" i="28"/>
  <c r="AT170" i="28"/>
  <c r="AU170" i="28"/>
  <c r="AV170" i="28"/>
  <c r="AW170" i="28"/>
  <c r="AR170" i="28"/>
  <c r="AN170" i="28"/>
  <c r="AM170" i="28"/>
  <c r="AL170" i="28"/>
  <c r="V244" i="28"/>
  <c r="W244" i="28"/>
  <c r="V197" i="28"/>
  <c r="AH197" i="28" s="1"/>
  <c r="AC169" i="28"/>
  <c r="W169" i="28"/>
  <c r="X169" i="28"/>
  <c r="AE169" i="28"/>
  <c r="AF169" i="28"/>
  <c r="Z169" i="28"/>
  <c r="AB169" i="28"/>
  <c r="BD169" i="28"/>
  <c r="V169" i="28"/>
  <c r="AH169" i="28" s="1"/>
  <c r="BH169" i="28"/>
  <c r="BI169" i="28"/>
  <c r="Y169" i="28"/>
  <c r="BC169" i="28"/>
  <c r="AG169" i="28"/>
  <c r="AD169" i="28"/>
  <c r="R182" i="28"/>
  <c r="R150" i="28"/>
  <c r="AX179" i="28"/>
  <c r="AA201" i="28"/>
  <c r="AA202" i="28"/>
  <c r="AA204" i="28"/>
  <c r="AA200" i="28"/>
  <c r="AA216" i="28" s="1"/>
  <c r="AA214" i="28"/>
  <c r="AA207" i="28"/>
  <c r="N147" i="28"/>
  <c r="M84" i="28"/>
  <c r="M130" i="28" s="1"/>
  <c r="M78" i="28"/>
  <c r="K135" i="28"/>
  <c r="R184" i="28"/>
  <c r="AQ172" i="28"/>
  <c r="AR111" i="28"/>
  <c r="BF235" i="28"/>
  <c r="CD178" i="28"/>
  <c r="BS18" i="28"/>
  <c r="BR197" i="28"/>
  <c r="CD197" i="28" s="1"/>
  <c r="CD196" i="28"/>
  <c r="BC249" i="28"/>
  <c r="BB244" i="28"/>
  <c r="BC232" i="28"/>
  <c r="BN183" i="28"/>
  <c r="CD177" i="28"/>
  <c r="BV175" i="28"/>
  <c r="BW175" i="28" s="1"/>
  <c r="BX175" i="28" s="1"/>
  <c r="BY175" i="28" s="1"/>
  <c r="BZ175" i="28" s="1"/>
  <c r="CA175" i="28" s="1"/>
  <c r="CB175" i="28" s="1"/>
  <c r="CC175" i="28" s="1"/>
  <c r="AV18" i="28"/>
  <c r="AW9" i="28"/>
  <c r="AX182" i="28"/>
  <c r="Z202" i="28"/>
  <c r="Z204" i="28"/>
  <c r="Z207" i="28"/>
  <c r="Z201" i="28"/>
  <c r="Z214" i="28"/>
  <c r="Z200" i="28"/>
  <c r="W11" i="28"/>
  <c r="V70" i="28"/>
  <c r="AD157" i="28"/>
  <c r="Z157" i="28"/>
  <c r="AG157" i="28"/>
  <c r="V157" i="28"/>
  <c r="AA157" i="28"/>
  <c r="AB157" i="28"/>
  <c r="Y157" i="28"/>
  <c r="AC157" i="28"/>
  <c r="AF157" i="28"/>
  <c r="X157" i="28"/>
  <c r="W157" i="28"/>
  <c r="AE157" i="28"/>
  <c r="AD149" i="28"/>
  <c r="Z149" i="28"/>
  <c r="AG149" i="28"/>
  <c r="V149" i="28"/>
  <c r="AA149" i="28"/>
  <c r="AB149" i="28"/>
  <c r="Y149" i="28"/>
  <c r="AE149" i="28"/>
  <c r="AC149" i="28"/>
  <c r="W149" i="28"/>
  <c r="AF149" i="28"/>
  <c r="X149" i="28"/>
  <c r="O209" i="28"/>
  <c r="R209" i="28" s="1"/>
  <c r="J135" i="28"/>
  <c r="W235" i="28"/>
  <c r="AH7" i="28"/>
  <c r="W15" i="28"/>
  <c r="W22" i="28" s="1"/>
  <c r="Q27" i="28"/>
  <c r="Q23" i="28"/>
  <c r="CD158" i="28"/>
  <c r="BN181" i="28"/>
  <c r="BD92" i="28"/>
  <c r="BE92" i="28" s="1"/>
  <c r="BF92" i="28" s="1"/>
  <c r="BG92" i="28" s="1"/>
  <c r="BC153" i="28"/>
  <c r="BN197" i="28"/>
  <c r="AP154" i="28"/>
  <c r="AM228" i="28"/>
  <c r="AL244" i="28"/>
  <c r="AX177" i="28"/>
  <c r="AF207" i="28"/>
  <c r="AF214" i="28"/>
  <c r="AF206" i="28"/>
  <c r="AF204" i="28"/>
  <c r="AF189" i="28"/>
  <c r="AF201" i="28"/>
  <c r="AF202" i="28"/>
  <c r="AF200" i="28"/>
  <c r="V69" i="28"/>
  <c r="AH213" i="28"/>
  <c r="AD165" i="28"/>
  <c r="Z165" i="28"/>
  <c r="AG165" i="28"/>
  <c r="V165" i="28"/>
  <c r="AA165" i="28"/>
  <c r="AB165" i="28"/>
  <c r="Y165" i="28"/>
  <c r="AE165" i="28"/>
  <c r="AC165" i="28"/>
  <c r="W165" i="28"/>
  <c r="AF165" i="28"/>
  <c r="X165" i="28"/>
  <c r="Q78" i="28"/>
  <c r="Q132" i="28" s="1"/>
  <c r="Q134" i="28" s="1"/>
  <c r="Q135" i="28" s="1"/>
  <c r="P216" i="28"/>
  <c r="O205" i="28"/>
  <c r="R169" i="28"/>
  <c r="AA169" i="28"/>
  <c r="P27" i="28"/>
  <c r="P23" i="28"/>
  <c r="AX196" i="28"/>
  <c r="CD210" i="28"/>
  <c r="CD183" i="28"/>
  <c r="CD172" i="28"/>
  <c r="CD166" i="28"/>
  <c r="BJ166" i="28"/>
  <c r="BK107" i="28"/>
  <c r="BL107" i="28" s="1"/>
  <c r="BM107" i="28" s="1"/>
  <c r="BN107" i="28" s="1"/>
  <c r="BN182" i="28"/>
  <c r="BN196" i="28"/>
  <c r="BE161" i="28"/>
  <c r="BK161" i="28"/>
  <c r="BG161" i="28"/>
  <c r="BL161" i="28"/>
  <c r="BC161" i="28"/>
  <c r="BJ161" i="28"/>
  <c r="BD161" i="28"/>
  <c r="BB161" i="28"/>
  <c r="BM161" i="28"/>
  <c r="X247" i="28"/>
  <c r="W249" i="28"/>
  <c r="V68" i="28"/>
  <c r="O204" i="28"/>
  <c r="N62" i="28"/>
  <c r="N77" i="28"/>
  <c r="R210" i="28"/>
  <c r="R181" i="28"/>
  <c r="R173" i="28"/>
  <c r="R165" i="28"/>
  <c r="AX113" i="28"/>
  <c r="AW174" i="28"/>
  <c r="BH175" i="28"/>
  <c r="BI175" i="28" s="1"/>
  <c r="BJ175" i="28" s="1"/>
  <c r="BK175" i="28" s="1"/>
  <c r="BL175" i="28" s="1"/>
  <c r="BM175" i="28" s="1"/>
  <c r="BC88" i="28"/>
  <c r="BB126" i="28"/>
  <c r="BY151" i="28"/>
  <c r="BV151" i="28"/>
  <c r="BR244" i="28"/>
  <c r="BS244" i="28"/>
  <c r="BC198" i="28"/>
  <c r="BN198" i="28" s="1"/>
  <c r="BI157" i="28"/>
  <c r="BM157" i="28"/>
  <c r="BC157" i="28"/>
  <c r="BJ157" i="28"/>
  <c r="BG157" i="28"/>
  <c r="BL157" i="28"/>
  <c r="BH157" i="28"/>
  <c r="AW18" i="28"/>
  <c r="AR166" i="28"/>
  <c r="AM166" i="28"/>
  <c r="AS166" i="28"/>
  <c r="AT166" i="28"/>
  <c r="AU166" i="28"/>
  <c r="AV166" i="28"/>
  <c r="AW166" i="28"/>
  <c r="AO166" i="28"/>
  <c r="AN166" i="28"/>
  <c r="AQ162" i="28"/>
  <c r="AO162" i="28"/>
  <c r="AS162" i="28"/>
  <c r="AX162" i="28" s="1"/>
  <c r="AT162" i="28"/>
  <c r="AU162" i="28"/>
  <c r="AV162" i="28"/>
  <c r="AW162" i="28"/>
  <c r="AR162" i="28"/>
  <c r="AC200" i="28"/>
  <c r="AC201" i="28"/>
  <c r="AC202" i="28"/>
  <c r="AC207" i="28"/>
  <c r="Y200" i="28"/>
  <c r="Y201" i="28"/>
  <c r="Y202" i="28"/>
  <c r="AC161" i="28"/>
  <c r="W161" i="28"/>
  <c r="X161" i="28"/>
  <c r="AE161" i="28"/>
  <c r="AF161" i="28"/>
  <c r="AD161" i="28"/>
  <c r="V161" i="28"/>
  <c r="AB161" i="28"/>
  <c r="AC153" i="28"/>
  <c r="W153" i="28"/>
  <c r="X153" i="28"/>
  <c r="AE153" i="28"/>
  <c r="AF153" i="28"/>
  <c r="Z153" i="28"/>
  <c r="AB153" i="28"/>
  <c r="V153" i="28"/>
  <c r="O147" i="28"/>
  <c r="K206" i="28"/>
  <c r="K208" i="28"/>
  <c r="K185" i="28"/>
  <c r="K204" i="28"/>
  <c r="K187" i="28"/>
  <c r="K205" i="28"/>
  <c r="K216" i="28" s="1"/>
  <c r="J201" i="28"/>
  <c r="R176" i="28"/>
  <c r="Y207" i="28"/>
  <c r="AH173" i="28"/>
  <c r="AH184" i="28"/>
  <c r="AE172" i="28"/>
  <c r="AH180" i="28"/>
  <c r="AL208" i="28"/>
  <c r="AP99" i="28"/>
  <c r="AO160" i="28"/>
  <c r="AM94" i="28"/>
  <c r="AL155" i="28"/>
  <c r="AP147" i="28"/>
  <c r="AX145" i="28"/>
  <c r="AP153" i="28"/>
  <c r="AN153" i="28"/>
  <c r="AR153" i="28"/>
  <c r="AQ153" i="28"/>
  <c r="AS156" i="28"/>
  <c r="AT156" i="28"/>
  <c r="AU156" i="28"/>
  <c r="AV156" i="28"/>
  <c r="AW156" i="28"/>
  <c r="AQ156" i="28"/>
  <c r="AX156" i="28" s="1"/>
  <c r="AM156" i="28"/>
  <c r="BK102" i="28"/>
  <c r="BJ163" i="28"/>
  <c r="BL106" i="28"/>
  <c r="BK167" i="28"/>
  <c r="BI99" i="28"/>
  <c r="BH160" i="28"/>
  <c r="BX108" i="28"/>
  <c r="BW169" i="28"/>
  <c r="AP89" i="28"/>
  <c r="AP98" i="28"/>
  <c r="AO159" i="28"/>
  <c r="AX143" i="28"/>
  <c r="CC90" i="28"/>
  <c r="CB151" i="28"/>
  <c r="F197" i="28"/>
  <c r="R197" i="28" s="1"/>
  <c r="R196" i="28"/>
  <c r="H155" i="28"/>
  <c r="I155" i="28"/>
  <c r="G155" i="28"/>
  <c r="L155" i="28"/>
  <c r="P155" i="28"/>
  <c r="N155" i="28"/>
  <c r="Q155" i="28"/>
  <c r="F155" i="28"/>
  <c r="J155" i="28"/>
  <c r="K155" i="28"/>
  <c r="K188" i="28" s="1"/>
  <c r="M155" i="28"/>
  <c r="M188" i="28" s="1"/>
  <c r="AQ110" i="28"/>
  <c r="AP171" i="28"/>
  <c r="AP88" i="28"/>
  <c r="AN104" i="28"/>
  <c r="AM165" i="28"/>
  <c r="AQ174" i="28"/>
  <c r="BZ160" i="28"/>
  <c r="CA99" i="28"/>
  <c r="BR168" i="28"/>
  <c r="CB168" i="28"/>
  <c r="BZ168" i="28"/>
  <c r="CA168" i="28"/>
  <c r="M147" i="28"/>
  <c r="J207" i="28"/>
  <c r="J200" i="28"/>
  <c r="J209" i="28"/>
  <c r="J187" i="28"/>
  <c r="J205" i="28"/>
  <c r="J206" i="28"/>
  <c r="F160" i="28"/>
  <c r="O160" i="28"/>
  <c r="N160" i="28"/>
  <c r="Q160" i="28"/>
  <c r="R154" i="28"/>
  <c r="AF147" i="28"/>
  <c r="AN103" i="28"/>
  <c r="AM164" i="28"/>
  <c r="AU147" i="28"/>
  <c r="CA91" i="28"/>
  <c r="BZ152" i="28"/>
  <c r="CA103" i="28"/>
  <c r="BZ164" i="28"/>
  <c r="BZ109" i="28"/>
  <c r="BY170" i="28"/>
  <c r="BS174" i="28"/>
  <c r="BT174" i="28" s="1"/>
  <c r="BU174" i="28" s="1"/>
  <c r="BV174" i="28" s="1"/>
  <c r="BW174" i="28" s="1"/>
  <c r="BX174" i="28" s="1"/>
  <c r="BY174" i="28" s="1"/>
  <c r="BZ174" i="28" s="1"/>
  <c r="CA174" i="28" s="1"/>
  <c r="CB174" i="28" s="1"/>
  <c r="CC174" i="28" s="1"/>
  <c r="CD174" i="28"/>
  <c r="R202" i="28"/>
  <c r="AM126" i="28"/>
  <c r="AN91" i="28"/>
  <c r="AO8" i="28"/>
  <c r="AO198" i="28"/>
  <c r="AX198" i="28" s="1"/>
  <c r="BM97" i="28"/>
  <c r="BL158" i="28"/>
  <c r="BD156" i="28"/>
  <c r="BN156" i="28" s="1"/>
  <c r="BH156" i="28"/>
  <c r="BI156" i="28"/>
  <c r="BM156" i="28"/>
  <c r="BX100" i="28"/>
  <c r="BW161" i="28"/>
  <c r="CB106" i="28"/>
  <c r="CA167" i="28"/>
  <c r="AL8" i="28"/>
  <c r="R139" i="28"/>
  <c r="BW160" i="28"/>
  <c r="BT18" i="28"/>
  <c r="CD212" i="28"/>
  <c r="BM8" i="28"/>
  <c r="BM9" i="28"/>
  <c r="BL18" i="28"/>
  <c r="V206" i="28"/>
  <c r="V207" i="28"/>
  <c r="V204" i="28"/>
  <c r="V202" i="28"/>
  <c r="V214" i="28"/>
  <c r="V200" i="28"/>
  <c r="V201" i="28"/>
  <c r="AG156" i="28"/>
  <c r="V156" i="28"/>
  <c r="AA156" i="28"/>
  <c r="AB156" i="28"/>
  <c r="Y156" i="28"/>
  <c r="AD156" i="28"/>
  <c r="Z156" i="28"/>
  <c r="X156" i="28"/>
  <c r="W156" i="28"/>
  <c r="AF156" i="28"/>
  <c r="J208" i="28"/>
  <c r="H135" i="28"/>
  <c r="G160" i="28"/>
  <c r="G134" i="28"/>
  <c r="G135" i="28" s="1"/>
  <c r="H159" i="28"/>
  <c r="I159" i="28"/>
  <c r="J159" i="28"/>
  <c r="N159" i="28"/>
  <c r="N188" i="28" s="1"/>
  <c r="Q159" i="28"/>
  <c r="F135" i="28"/>
  <c r="F226" i="28"/>
  <c r="AD166" i="28"/>
  <c r="Z166" i="28"/>
  <c r="AG166" i="28"/>
  <c r="V166" i="28"/>
  <c r="AA166" i="28"/>
  <c r="W166" i="28"/>
  <c r="BG166" i="28"/>
  <c r="BL166" i="28"/>
  <c r="Y166" i="28"/>
  <c r="BI166" i="28"/>
  <c r="BM166" i="28"/>
  <c r="X166" i="28"/>
  <c r="BE166" i="28"/>
  <c r="BN166" i="28" s="1"/>
  <c r="BK166" i="28"/>
  <c r="AB166" i="28"/>
  <c r="BF166" i="28"/>
  <c r="AA153" i="28"/>
  <c r="AC214" i="28"/>
  <c r="AN108" i="28"/>
  <c r="AN107" i="28"/>
  <c r="AM168" i="28"/>
  <c r="AQ102" i="28"/>
  <c r="AP163" i="28"/>
  <c r="BG101" i="28"/>
  <c r="BF162" i="28"/>
  <c r="AX176" i="28"/>
  <c r="BW92" i="28"/>
  <c r="BV153" i="28"/>
  <c r="CA95" i="28"/>
  <c r="BZ156" i="28"/>
  <c r="BS171" i="28"/>
  <c r="BT110" i="28"/>
  <c r="BG141" i="28"/>
  <c r="BG147" i="28" s="1"/>
  <c r="BH141" i="28"/>
  <c r="BH147" i="28" s="1"/>
  <c r="BI141" i="28"/>
  <c r="BI147" i="28" s="1"/>
  <c r="BF141" i="28"/>
  <c r="BB141" i="28"/>
  <c r="BP141" i="28"/>
  <c r="BM141" i="28"/>
  <c r="BC141" i="28"/>
  <c r="BC147" i="28" s="1"/>
  <c r="BD141" i="28"/>
  <c r="BD147" i="28" s="1"/>
  <c r="BE141" i="28"/>
  <c r="BK141" i="28"/>
  <c r="BL141" i="28"/>
  <c r="BL147" i="28" s="1"/>
  <c r="AH141" i="28"/>
  <c r="AX175" i="28"/>
  <c r="BY168" i="28"/>
  <c r="BY18" i="28"/>
  <c r="BZ9" i="28"/>
  <c r="BZ18" i="28" s="1"/>
  <c r="BX168" i="28"/>
  <c r="BV18" i="28"/>
  <c r="BU168" i="28"/>
  <c r="BT152" i="28"/>
  <c r="BH8" i="28"/>
  <c r="BF18" i="28"/>
  <c r="BE157" i="28"/>
  <c r="BF173" i="28"/>
  <c r="BH173" i="28"/>
  <c r="BD173" i="28"/>
  <c r="BN173" i="28" s="1"/>
  <c r="BE173" i="28"/>
  <c r="BK173" i="28"/>
  <c r="BC9" i="28"/>
  <c r="BB18" i="28"/>
  <c r="AT8" i="28"/>
  <c r="AR156" i="28"/>
  <c r="AO149" i="28"/>
  <c r="AN159" i="28"/>
  <c r="W214" i="28"/>
  <c r="W215" i="28"/>
  <c r="AH215" i="28" s="1"/>
  <c r="W200" i="28"/>
  <c r="W207" i="28"/>
  <c r="W201" i="28"/>
  <c r="W204" i="28"/>
  <c r="AG172" i="28"/>
  <c r="V172" i="28"/>
  <c r="AA172" i="28"/>
  <c r="AB172" i="28"/>
  <c r="Y172" i="28"/>
  <c r="AD172" i="28"/>
  <c r="Z172" i="28"/>
  <c r="X172" i="28"/>
  <c r="W172" i="28"/>
  <c r="AF172" i="28"/>
  <c r="AB163" i="28"/>
  <c r="Y163" i="28"/>
  <c r="AC163" i="28"/>
  <c r="W163" i="28"/>
  <c r="X163" i="28"/>
  <c r="AG163" i="28"/>
  <c r="V163" i="28"/>
  <c r="AA163" i="28"/>
  <c r="AD163" i="28"/>
  <c r="AE163" i="28"/>
  <c r="Z163" i="28"/>
  <c r="AB155" i="28"/>
  <c r="Y155" i="28"/>
  <c r="AC155" i="28"/>
  <c r="W155" i="28"/>
  <c r="X155" i="28"/>
  <c r="AG155" i="28"/>
  <c r="V155" i="28"/>
  <c r="AA155" i="28"/>
  <c r="AE155" i="28"/>
  <c r="Z155" i="28"/>
  <c r="AD155" i="28"/>
  <c r="P84" i="28"/>
  <c r="P130" i="28" s="1"/>
  <c r="P78" i="28"/>
  <c r="P132" i="28" s="1"/>
  <c r="P134" i="28" s="1"/>
  <c r="O77" i="28"/>
  <c r="J204" i="28"/>
  <c r="R170" i="28"/>
  <c r="G159" i="28"/>
  <c r="R159" i="28" s="1"/>
  <c r="G164" i="28"/>
  <c r="H164" i="28"/>
  <c r="I164" i="28"/>
  <c r="F164" i="28"/>
  <c r="K164" i="28"/>
  <c r="M164" i="28"/>
  <c r="O164" i="28"/>
  <c r="J164" i="28"/>
  <c r="F152" i="28"/>
  <c r="O152" i="28"/>
  <c r="O188" i="28" s="1"/>
  <c r="O190" i="28" s="1"/>
  <c r="G152" i="28"/>
  <c r="N152" i="28"/>
  <c r="Q152" i="28"/>
  <c r="AF166" i="28"/>
  <c r="AH183" i="28"/>
  <c r="AC204" i="28"/>
  <c r="AP90" i="28"/>
  <c r="AO151" i="28"/>
  <c r="AM112" i="28"/>
  <c r="AM106" i="28"/>
  <c r="AO147" i="28"/>
  <c r="BL111" i="28"/>
  <c r="BM111" i="28" s="1"/>
  <c r="BK172" i="28"/>
  <c r="BF94" i="28"/>
  <c r="BE155" i="28"/>
  <c r="BG159" i="28"/>
  <c r="BL159" i="28"/>
  <c r="BI159" i="28"/>
  <c r="BM159" i="28"/>
  <c r="BE159" i="28"/>
  <c r="BK159" i="28"/>
  <c r="BF159" i="28"/>
  <c r="BH171" i="28"/>
  <c r="BF171" i="28"/>
  <c r="BG171" i="28"/>
  <c r="BL171" i="28"/>
  <c r="BX89" i="28"/>
  <c r="CB98" i="28"/>
  <c r="CA159" i="28"/>
  <c r="BR150" i="28"/>
  <c r="BZ167" i="28"/>
  <c r="BZ151" i="28"/>
  <c r="BY167" i="28"/>
  <c r="BY152" i="28"/>
  <c r="BX167" i="28"/>
  <c r="BV152" i="28"/>
  <c r="BT151" i="28"/>
  <c r="BS168" i="28"/>
  <c r="BE156" i="28"/>
  <c r="BD171" i="28"/>
  <c r="BN171" i="28" s="1"/>
  <c r="BN180" i="28"/>
  <c r="BB157" i="28"/>
  <c r="BN157" i="28" s="1"/>
  <c r="AP198" i="28"/>
  <c r="AL249" i="28"/>
  <c r="AM248" i="28"/>
  <c r="AN248" i="28" s="1"/>
  <c r="AO248" i="28" s="1"/>
  <c r="AX166" i="28"/>
  <c r="AC189" i="28"/>
  <c r="AB171" i="28"/>
  <c r="Y171" i="28"/>
  <c r="AC171" i="28"/>
  <c r="W171" i="28"/>
  <c r="X171" i="28"/>
  <c r="AG171" i="28"/>
  <c r="V171" i="28"/>
  <c r="AA171" i="28"/>
  <c r="AE171" i="28"/>
  <c r="Z171" i="28"/>
  <c r="AD171" i="28"/>
  <c r="P160" i="28"/>
  <c r="K215" i="28"/>
  <c r="R215" i="28" s="1"/>
  <c r="K160" i="28"/>
  <c r="J202" i="28"/>
  <c r="R162" i="28"/>
  <c r="G206" i="28"/>
  <c r="G207" i="28"/>
  <c r="R207" i="28" s="1"/>
  <c r="G208" i="28"/>
  <c r="R208" i="28" s="1"/>
  <c r="G187" i="28"/>
  <c r="R187" i="28" s="1"/>
  <c r="G205" i="28"/>
  <c r="G201" i="28"/>
  <c r="G204" i="28"/>
  <c r="G200" i="28"/>
  <c r="H163" i="28"/>
  <c r="I163" i="28"/>
  <c r="G163" i="28"/>
  <c r="L163" i="28"/>
  <c r="P163" i="28"/>
  <c r="F163" i="28"/>
  <c r="N163" i="28"/>
  <c r="Q163" i="28"/>
  <c r="J163" i="28"/>
  <c r="K163" i="28"/>
  <c r="M163" i="28"/>
  <c r="Y214" i="28"/>
  <c r="AO100" i="28"/>
  <c r="AN161" i="28"/>
  <c r="AM147" i="28"/>
  <c r="AM152" i="28"/>
  <c r="AT174" i="28"/>
  <c r="AM174" i="28"/>
  <c r="AX174" i="28" s="1"/>
  <c r="AU174" i="28"/>
  <c r="AN174" i="28"/>
  <c r="AV174" i="28"/>
  <c r="AS174" i="28"/>
  <c r="AP174" i="28"/>
  <c r="AR174" i="28"/>
  <c r="AO174" i="28"/>
  <c r="BI103" i="28"/>
  <c r="BH164" i="28"/>
  <c r="BM147" i="28"/>
  <c r="BE147" i="28"/>
  <c r="BT101" i="28"/>
  <c r="BS162" i="28"/>
  <c r="O224" i="12"/>
  <c r="BG158" i="28"/>
  <c r="AG206" i="28"/>
  <c r="AG200" i="28"/>
  <c r="AG201" i="28"/>
  <c r="AG202" i="28"/>
  <c r="AD207" i="28"/>
  <c r="AD214" i="28"/>
  <c r="AD204" i="28"/>
  <c r="AD167" i="28"/>
  <c r="Z167" i="28"/>
  <c r="AE167" i="28"/>
  <c r="AF167" i="28"/>
  <c r="AD159" i="28"/>
  <c r="Z159" i="28"/>
  <c r="AE159" i="28"/>
  <c r="AF159" i="28"/>
  <c r="AD151" i="28"/>
  <c r="Z151" i="28"/>
  <c r="AE151" i="28"/>
  <c r="AF151" i="28"/>
  <c r="G156" i="28"/>
  <c r="H156" i="28"/>
  <c r="I156" i="28"/>
  <c r="F156" i="28"/>
  <c r="AA167" i="28"/>
  <c r="AA151" i="28"/>
  <c r="Y159" i="28"/>
  <c r="X202" i="28"/>
  <c r="X167" i="28"/>
  <c r="AH167" i="28" s="1"/>
  <c r="X151" i="28"/>
  <c r="AH151" i="28" s="1"/>
  <c r="V170" i="28"/>
  <c r="V154" i="28"/>
  <c r="AD147" i="28"/>
  <c r="AG214" i="28"/>
  <c r="AG159" i="28"/>
  <c r="AM127" i="28"/>
  <c r="AR147" i="28"/>
  <c r="BU153" i="28"/>
  <c r="BR163" i="28"/>
  <c r="BF158" i="28"/>
  <c r="AD158" i="28"/>
  <c r="Z158" i="28"/>
  <c r="AG158" i="28"/>
  <c r="V158" i="28"/>
  <c r="AA158" i="28"/>
  <c r="AD150" i="28"/>
  <c r="Z150" i="28"/>
  <c r="AG150" i="28"/>
  <c r="V150" i="28"/>
  <c r="AA150" i="28"/>
  <c r="Q167" i="28"/>
  <c r="Q151" i="28"/>
  <c r="O156" i="28"/>
  <c r="N167" i="28"/>
  <c r="N151" i="28"/>
  <c r="H167" i="28"/>
  <c r="G151" i="28"/>
  <c r="Y158" i="28"/>
  <c r="X150" i="28"/>
  <c r="AD202" i="28"/>
  <c r="AD216" i="28" s="1"/>
  <c r="AG207" i="28"/>
  <c r="AG147" i="28"/>
  <c r="AQ147" i="28"/>
  <c r="H193" i="12"/>
  <c r="H212" i="12"/>
  <c r="R212" i="12" s="1"/>
  <c r="H195" i="12"/>
  <c r="H213" i="12"/>
  <c r="H214" i="12"/>
  <c r="H209" i="12"/>
  <c r="H222" i="12"/>
  <c r="H210" i="12"/>
  <c r="H215" i="12"/>
  <c r="H216" i="12"/>
  <c r="H208" i="12"/>
  <c r="H223" i="12"/>
  <c r="H217" i="12"/>
  <c r="AO118" i="12"/>
  <c r="AP118" i="12" s="1"/>
  <c r="AN179" i="12"/>
  <c r="AM175" i="12"/>
  <c r="AN114" i="12"/>
  <c r="AO114" i="12" s="1"/>
  <c r="AP114" i="12" s="1"/>
  <c r="AH7" i="12"/>
  <c r="BS243" i="12"/>
  <c r="K175" i="12"/>
  <c r="M175" i="12"/>
  <c r="L175" i="12"/>
  <c r="P175" i="12"/>
  <c r="F175" i="12"/>
  <c r="I175" i="12"/>
  <c r="O175" i="12"/>
  <c r="J175" i="12"/>
  <c r="N175" i="12"/>
  <c r="Q175" i="12"/>
  <c r="H175" i="12"/>
  <c r="G175" i="12"/>
  <c r="F164" i="12"/>
  <c r="N164" i="12"/>
  <c r="Q164" i="12"/>
  <c r="G164" i="12"/>
  <c r="H164" i="12"/>
  <c r="L164" i="12"/>
  <c r="P164" i="12"/>
  <c r="J164" i="12"/>
  <c r="I164" i="12"/>
  <c r="K164" i="12"/>
  <c r="M164" i="12"/>
  <c r="O164" i="12"/>
  <c r="BF240" i="12"/>
  <c r="BG240" i="12" s="1"/>
  <c r="BH240" i="12" s="1"/>
  <c r="BI240" i="12" s="1"/>
  <c r="BJ240" i="12" s="1"/>
  <c r="BK240" i="12" s="1"/>
  <c r="BL240" i="12" s="1"/>
  <c r="BM240" i="12" s="1"/>
  <c r="BN240" i="12" s="1"/>
  <c r="BE252" i="12"/>
  <c r="R13" i="12"/>
  <c r="BY157" i="28"/>
  <c r="BT165" i="28"/>
  <c r="CD165" i="28" s="1"/>
  <c r="BT157" i="28"/>
  <c r="CD157" i="28" s="1"/>
  <c r="BR154" i="28"/>
  <c r="CD154" i="28" s="1"/>
  <c r="BI172" i="28"/>
  <c r="BH167" i="28"/>
  <c r="BD164" i="28"/>
  <c r="X200" i="28"/>
  <c r="X214" i="28"/>
  <c r="AC170" i="28"/>
  <c r="W170" i="28"/>
  <c r="X170" i="28"/>
  <c r="AE170" i="28"/>
  <c r="AF170" i="28"/>
  <c r="AB170" i="28"/>
  <c r="Y170" i="28"/>
  <c r="AC162" i="28"/>
  <c r="W162" i="28"/>
  <c r="X162" i="28"/>
  <c r="AE162" i="28"/>
  <c r="AF162" i="28"/>
  <c r="AB162" i="28"/>
  <c r="Y162" i="28"/>
  <c r="AC154" i="28"/>
  <c r="W154" i="28"/>
  <c r="X154" i="28"/>
  <c r="AE154" i="28"/>
  <c r="AF154" i="28"/>
  <c r="AB154" i="28"/>
  <c r="Y154" i="28"/>
  <c r="J167" i="28"/>
  <c r="J151" i="28"/>
  <c r="J188" i="28" s="1"/>
  <c r="J190" i="28" s="1"/>
  <c r="H247" i="28"/>
  <c r="H151" i="28"/>
  <c r="H188" i="28" s="1"/>
  <c r="G167" i="28"/>
  <c r="R167" i="28" s="1"/>
  <c r="AA170" i="28"/>
  <c r="AA154" i="28"/>
  <c r="Y150" i="28"/>
  <c r="X158" i="28"/>
  <c r="AG162" i="28"/>
  <c r="BY142" i="28"/>
  <c r="BZ142" i="28"/>
  <c r="BR142" i="28"/>
  <c r="BW142" i="28"/>
  <c r="BX142" i="28"/>
  <c r="BS142" i="28"/>
  <c r="BT142" i="28"/>
  <c r="CC142" i="28"/>
  <c r="W17" i="12"/>
  <c r="W26" i="12" s="1"/>
  <c r="P155" i="12"/>
  <c r="R147" i="12"/>
  <c r="R205" i="12"/>
  <c r="CD204" i="12"/>
  <c r="BR205" i="12"/>
  <c r="CD205" i="12" s="1"/>
  <c r="BN146" i="28"/>
  <c r="BC243" i="12"/>
  <c r="DA243" i="12"/>
  <c r="R165" i="12"/>
  <c r="BY163" i="28"/>
  <c r="BY155" i="28"/>
  <c r="BX163" i="28"/>
  <c r="BX155" i="28"/>
  <c r="BW163" i="28"/>
  <c r="BW155" i="28"/>
  <c r="BV163" i="28"/>
  <c r="BV155" i="28"/>
  <c r="BU163" i="28"/>
  <c r="BU155" i="28"/>
  <c r="BT163" i="28"/>
  <c r="BT155" i="28"/>
  <c r="BL172" i="28"/>
  <c r="BE109" i="28"/>
  <c r="BE89" i="28"/>
  <c r="AG189" i="28"/>
  <c r="AD189" i="28"/>
  <c r="AB200" i="28"/>
  <c r="AB201" i="28"/>
  <c r="AE168" i="28"/>
  <c r="AF168" i="28"/>
  <c r="AC168" i="28"/>
  <c r="W168" i="28"/>
  <c r="AH168" i="28" s="1"/>
  <c r="X168" i="28"/>
  <c r="AE160" i="28"/>
  <c r="AF160" i="28"/>
  <c r="AC160" i="28"/>
  <c r="W160" i="28"/>
  <c r="X160" i="28"/>
  <c r="AE152" i="28"/>
  <c r="AF152" i="28"/>
  <c r="AC152" i="28"/>
  <c r="W152" i="28"/>
  <c r="X152" i="28"/>
  <c r="P205" i="28"/>
  <c r="M156" i="28"/>
  <c r="M190" i="28" s="1"/>
  <c r="L205" i="28"/>
  <c r="L216" i="28" s="1"/>
  <c r="K156" i="28"/>
  <c r="I167" i="28"/>
  <c r="H187" i="28"/>
  <c r="H205" i="28"/>
  <c r="H206" i="28"/>
  <c r="H207" i="28"/>
  <c r="H185" i="28"/>
  <c r="H204" i="28"/>
  <c r="H216" i="28" s="1"/>
  <c r="G228" i="28"/>
  <c r="F244" i="28"/>
  <c r="AF158" i="28"/>
  <c r="AA168" i="28"/>
  <c r="AA152" i="28"/>
  <c r="Y160" i="28"/>
  <c r="X204" i="28"/>
  <c r="W150" i="28"/>
  <c r="V159" i="28"/>
  <c r="AB202" i="28"/>
  <c r="AB167" i="28"/>
  <c r="AB151" i="28"/>
  <c r="AC159" i="28"/>
  <c r="AG160" i="28"/>
  <c r="AS147" i="28"/>
  <c r="BU145" i="28"/>
  <c r="CC145" i="28"/>
  <c r="BV145" i="28"/>
  <c r="BS145" i="28"/>
  <c r="CA145" i="28"/>
  <c r="BR145" i="28"/>
  <c r="BT145" i="28"/>
  <c r="CB145" i="28"/>
  <c r="BZ145" i="28"/>
  <c r="BY145" i="28"/>
  <c r="R161" i="12"/>
  <c r="F200" i="28"/>
  <c r="AL126" i="28"/>
  <c r="BU144" i="28"/>
  <c r="I243" i="12"/>
  <c r="BB171" i="12"/>
  <c r="BG171" i="12"/>
  <c r="BH171" i="12"/>
  <c r="BI171" i="12"/>
  <c r="BJ171" i="12"/>
  <c r="BK171" i="12"/>
  <c r="BL171" i="12"/>
  <c r="BM171" i="12"/>
  <c r="BC171" i="12"/>
  <c r="BD171" i="12"/>
  <c r="BE171" i="12"/>
  <c r="BF171" i="12"/>
  <c r="AN101" i="12"/>
  <c r="AB172" i="12"/>
  <c r="AE172" i="12"/>
  <c r="AC172" i="12"/>
  <c r="AD172" i="12"/>
  <c r="AG172" i="12"/>
  <c r="W172" i="12"/>
  <c r="X172" i="12"/>
  <c r="Y172" i="12"/>
  <c r="AF172" i="12"/>
  <c r="Z172" i="12"/>
  <c r="AA172" i="12"/>
  <c r="V172" i="12"/>
  <c r="CD188" i="12"/>
  <c r="BL166" i="12"/>
  <c r="BM105" i="12"/>
  <c r="BB175" i="12"/>
  <c r="BG175" i="12"/>
  <c r="BH175" i="12"/>
  <c r="BC175" i="12"/>
  <c r="BI175" i="12"/>
  <c r="BJ175" i="12"/>
  <c r="BF175" i="12"/>
  <c r="BM175" i="12"/>
  <c r="BK175" i="12"/>
  <c r="BE175" i="12"/>
  <c r="BD175" i="12"/>
  <c r="BF170" i="12"/>
  <c r="BB170" i="12"/>
  <c r="BG170" i="12"/>
  <c r="BH170" i="12"/>
  <c r="BI170" i="12"/>
  <c r="BJ170" i="12"/>
  <c r="BK170" i="12"/>
  <c r="BD170" i="12"/>
  <c r="BC170" i="12"/>
  <c r="BE170" i="12"/>
  <c r="BL170" i="12"/>
  <c r="BM170" i="12"/>
  <c r="BG236" i="12"/>
  <c r="BG252" i="12" s="1"/>
  <c r="AW103" i="12"/>
  <c r="AX103" i="12" s="1"/>
  <c r="AV164" i="12"/>
  <c r="M86" i="12"/>
  <c r="M92" i="12"/>
  <c r="M138" i="12" s="1"/>
  <c r="I255" i="12"/>
  <c r="H170" i="12"/>
  <c r="I170" i="12"/>
  <c r="O170" i="12"/>
  <c r="J170" i="12"/>
  <c r="N170" i="12"/>
  <c r="Q170" i="12"/>
  <c r="K170" i="12"/>
  <c r="L170" i="12"/>
  <c r="P170" i="12"/>
  <c r="M170" i="12"/>
  <c r="F170" i="12"/>
  <c r="G170" i="12"/>
  <c r="K159" i="12"/>
  <c r="M159" i="12"/>
  <c r="L159" i="12"/>
  <c r="P159" i="12"/>
  <c r="F159" i="12"/>
  <c r="R159" i="12" s="1"/>
  <c r="I159" i="12"/>
  <c r="O159" i="12"/>
  <c r="G159" i="12"/>
  <c r="Q159" i="12"/>
  <c r="J159" i="12"/>
  <c r="BK103" i="12"/>
  <c r="BL103" i="12" s="1"/>
  <c r="BJ164" i="12"/>
  <c r="AH186" i="12"/>
  <c r="I206" i="28"/>
  <c r="F185" i="28"/>
  <c r="R185" i="28" s="1"/>
  <c r="R26" i="12"/>
  <c r="R27" i="12" s="1"/>
  <c r="M31" i="12"/>
  <c r="M27" i="12"/>
  <c r="N9" i="12"/>
  <c r="R9" i="12" s="1"/>
  <c r="R204" i="12"/>
  <c r="R206" i="12"/>
  <c r="G163" i="12"/>
  <c r="H163" i="12"/>
  <c r="I163" i="12"/>
  <c r="O163" i="12"/>
  <c r="F163" i="12"/>
  <c r="N163" i="12"/>
  <c r="Q163" i="12"/>
  <c r="J163" i="12"/>
  <c r="L163" i="12"/>
  <c r="L158" i="12"/>
  <c r="P158" i="12"/>
  <c r="N158" i="12"/>
  <c r="Q158" i="12"/>
  <c r="J158" i="12"/>
  <c r="I158" i="12"/>
  <c r="G158" i="12"/>
  <c r="K158" i="12"/>
  <c r="O158" i="12"/>
  <c r="H158" i="12"/>
  <c r="R158" i="12" s="1"/>
  <c r="M158" i="12"/>
  <c r="BL175" i="12"/>
  <c r="I205" i="28"/>
  <c r="I187" i="28"/>
  <c r="BY144" i="28"/>
  <c r="BZ144" i="28"/>
  <c r="BW144" i="28"/>
  <c r="BX144" i="28"/>
  <c r="BR144" i="28"/>
  <c r="R11" i="12"/>
  <c r="R34" i="12"/>
  <c r="AA243" i="12"/>
  <c r="R188" i="12"/>
  <c r="L174" i="12"/>
  <c r="P174" i="12"/>
  <c r="N174" i="12"/>
  <c r="Q174" i="12"/>
  <c r="J174" i="12"/>
  <c r="I174" i="12"/>
  <c r="H174" i="12"/>
  <c r="F168" i="12"/>
  <c r="J168" i="12"/>
  <c r="K168" i="12"/>
  <c r="M168" i="12"/>
  <c r="L168" i="12"/>
  <c r="P168" i="12"/>
  <c r="H168" i="12"/>
  <c r="G168" i="12"/>
  <c r="O168" i="12"/>
  <c r="N168" i="12"/>
  <c r="I168" i="12"/>
  <c r="BS183" i="12"/>
  <c r="BT183" i="12" s="1"/>
  <c r="BU183" i="12" s="1"/>
  <c r="BV183" i="12" s="1"/>
  <c r="BW183" i="12" s="1"/>
  <c r="BX183" i="12" s="1"/>
  <c r="BY183" i="12" s="1"/>
  <c r="BZ183" i="12" s="1"/>
  <c r="CA183" i="12" s="1"/>
  <c r="CB183" i="12" s="1"/>
  <c r="CC183" i="12" s="1"/>
  <c r="I204" i="28"/>
  <c r="I216" i="28" s="1"/>
  <c r="BK145" i="28"/>
  <c r="BN145" i="28" s="1"/>
  <c r="BF144" i="28"/>
  <c r="BN144" i="28" s="1"/>
  <c r="BV144" i="28"/>
  <c r="BU143" i="28"/>
  <c r="CC143" i="28"/>
  <c r="BR143" i="28"/>
  <c r="BV143" i="28"/>
  <c r="BS143" i="28"/>
  <c r="CA143" i="28"/>
  <c r="BT143" i="28"/>
  <c r="CB143" i="28"/>
  <c r="BY146" i="28"/>
  <c r="BZ146" i="28"/>
  <c r="BW146" i="28"/>
  <c r="BX146" i="28"/>
  <c r="R31" i="12"/>
  <c r="CK243" i="12"/>
  <c r="BS182" i="12"/>
  <c r="BT182" i="12" s="1"/>
  <c r="BU182" i="12" s="1"/>
  <c r="BV182" i="12" s="1"/>
  <c r="BW182" i="12" s="1"/>
  <c r="BX182" i="12" s="1"/>
  <c r="BY182" i="12" s="1"/>
  <c r="BZ182" i="12" s="1"/>
  <c r="CA182" i="12" s="1"/>
  <c r="CB182" i="12" s="1"/>
  <c r="CC182" i="12" s="1"/>
  <c r="G30" i="40"/>
  <c r="P70" i="12"/>
  <c r="P85" i="12"/>
  <c r="R85" i="12" s="1"/>
  <c r="R92" i="12" s="1"/>
  <c r="O86" i="12"/>
  <c r="O140" i="12" s="1"/>
  <c r="O142" i="12" s="1"/>
  <c r="R186" i="12"/>
  <c r="R178" i="12"/>
  <c r="J144" i="12"/>
  <c r="BU103" i="12"/>
  <c r="BT164" i="12"/>
  <c r="BH104" i="12"/>
  <c r="BG165" i="12"/>
  <c r="BC205" i="12"/>
  <c r="BN205" i="12" s="1"/>
  <c r="BN204" i="12"/>
  <c r="BN185" i="12"/>
  <c r="BC165" i="12"/>
  <c r="BC180" i="12"/>
  <c r="BK180" i="12"/>
  <c r="BD180" i="12"/>
  <c r="BL180" i="12"/>
  <c r="BF180" i="12"/>
  <c r="BM180" i="12"/>
  <c r="BB180" i="12"/>
  <c r="BG180" i="12"/>
  <c r="BE180" i="12"/>
  <c r="BJ180" i="12"/>
  <c r="BI180" i="12"/>
  <c r="BC161" i="12"/>
  <c r="BJ161" i="12"/>
  <c r="BD161" i="12"/>
  <c r="BK161" i="12"/>
  <c r="BB161" i="12"/>
  <c r="BH161" i="12"/>
  <c r="BE161" i="12"/>
  <c r="BI161" i="12"/>
  <c r="BF161" i="12"/>
  <c r="BG161" i="12"/>
  <c r="BL161" i="12"/>
  <c r="BM161" i="12"/>
  <c r="AX220" i="12"/>
  <c r="AP168" i="12"/>
  <c r="AP177" i="12"/>
  <c r="AQ116" i="12"/>
  <c r="AX181" i="12"/>
  <c r="AP171" i="12"/>
  <c r="AS171" i="12"/>
  <c r="AT171" i="12"/>
  <c r="AU171" i="12"/>
  <c r="AV171" i="12"/>
  <c r="AW171" i="12"/>
  <c r="AR171" i="12"/>
  <c r="AL171" i="12"/>
  <c r="AN171" i="12"/>
  <c r="AM171" i="12"/>
  <c r="AO171" i="12"/>
  <c r="AQ171" i="12"/>
  <c r="AN162" i="12"/>
  <c r="AM162" i="12"/>
  <c r="V159" i="12"/>
  <c r="Y159" i="12"/>
  <c r="Y198" i="12" s="1"/>
  <c r="Z159" i="12"/>
  <c r="AA159" i="12"/>
  <c r="X159" i="12"/>
  <c r="W159" i="12"/>
  <c r="AC159" i="12"/>
  <c r="AG159" i="12"/>
  <c r="AD159" i="12"/>
  <c r="AX150" i="12"/>
  <c r="L216" i="12"/>
  <c r="L208" i="12"/>
  <c r="L217" i="12"/>
  <c r="L209" i="12"/>
  <c r="L222" i="12"/>
  <c r="L214" i="12"/>
  <c r="L210" i="12"/>
  <c r="L212" i="12"/>
  <c r="H143" i="12"/>
  <c r="F143" i="12"/>
  <c r="F234" i="12"/>
  <c r="BC179" i="12"/>
  <c r="BD179" i="12"/>
  <c r="BB179" i="12"/>
  <c r="BE179" i="12"/>
  <c r="BG179" i="12"/>
  <c r="BH179" i="12"/>
  <c r="BI179" i="12"/>
  <c r="BJ179" i="12"/>
  <c r="BK179" i="12"/>
  <c r="BL179" i="12"/>
  <c r="BM179" i="12"/>
  <c r="BF179" i="12"/>
  <c r="BF160" i="12"/>
  <c r="BD160" i="12"/>
  <c r="BH160" i="12"/>
  <c r="BM160" i="12"/>
  <c r="BB160" i="12"/>
  <c r="BE160" i="12"/>
  <c r="BJ160" i="12"/>
  <c r="BL160" i="12"/>
  <c r="BI160" i="12"/>
  <c r="BC160" i="12"/>
  <c r="BG160" i="12"/>
  <c r="BK160" i="12"/>
  <c r="AX217" i="12"/>
  <c r="AX186" i="12"/>
  <c r="AR107" i="12"/>
  <c r="AQ168" i="12"/>
  <c r="AN236" i="12"/>
  <c r="AN252" i="12" s="1"/>
  <c r="AX187" i="12"/>
  <c r="AM102" i="12"/>
  <c r="AN102" i="12" s="1"/>
  <c r="AH182" i="12"/>
  <c r="AH177" i="12"/>
  <c r="BY101" i="12"/>
  <c r="BZ101" i="12" s="1"/>
  <c r="CA101" i="12" s="1"/>
  <c r="BX162" i="12"/>
  <c r="CO183" i="12"/>
  <c r="CP183" i="12" s="1"/>
  <c r="CQ183" i="12" s="1"/>
  <c r="CR183" i="12" s="1"/>
  <c r="CS183" i="12" s="1"/>
  <c r="CT183" i="12" s="1"/>
  <c r="BN218" i="12"/>
  <c r="BN190" i="12"/>
  <c r="BN183" i="12"/>
  <c r="AQ99" i="12"/>
  <c r="AP160" i="12"/>
  <c r="AN169" i="12"/>
  <c r="AR169" i="12"/>
  <c r="AO169" i="12"/>
  <c r="AS169" i="12"/>
  <c r="AT169" i="12"/>
  <c r="AW169" i="12"/>
  <c r="AM169" i="12"/>
  <c r="AU169" i="12"/>
  <c r="AV169" i="12"/>
  <c r="AP169" i="12"/>
  <c r="AQ169" i="12"/>
  <c r="AL169" i="12"/>
  <c r="AH193" i="12"/>
  <c r="AH185" i="12"/>
  <c r="CM112" i="12"/>
  <c r="CN112" i="12" s="1"/>
  <c r="CO112" i="12" s="1"/>
  <c r="CP112" i="12" s="1"/>
  <c r="CL173" i="12"/>
  <c r="BZ114" i="12"/>
  <c r="BY175" i="12"/>
  <c r="AT115" i="12"/>
  <c r="AS176" i="12"/>
  <c r="AF205" i="12"/>
  <c r="AH205" i="12" s="1"/>
  <c r="AH204" i="12"/>
  <c r="AB236" i="12"/>
  <c r="AH181" i="12"/>
  <c r="CJ184" i="12"/>
  <c r="CK184" i="12" s="1"/>
  <c r="CL184" i="12" s="1"/>
  <c r="CM184" i="12" s="1"/>
  <c r="CN184" i="12" s="1"/>
  <c r="CO184" i="12" s="1"/>
  <c r="CP184" i="12" s="1"/>
  <c r="CQ184" i="12" s="1"/>
  <c r="CR184" i="12" s="1"/>
  <c r="CS184" i="12" s="1"/>
  <c r="CT184" i="12" s="1"/>
  <c r="CU184" i="12"/>
  <c r="AT173" i="12"/>
  <c r="AL173" i="12"/>
  <c r="AP173" i="12"/>
  <c r="AU173" i="12"/>
  <c r="AV173" i="12"/>
  <c r="AN173" i="12"/>
  <c r="AR173" i="12"/>
  <c r="AO173" i="12"/>
  <c r="AQ173" i="12"/>
  <c r="AM173" i="12"/>
  <c r="AW173" i="12"/>
  <c r="AS173" i="12"/>
  <c r="CA140" i="28"/>
  <c r="BW140" i="28"/>
  <c r="AX183" i="12"/>
  <c r="Q155" i="12"/>
  <c r="P216" i="12"/>
  <c r="P208" i="12"/>
  <c r="P217" i="12"/>
  <c r="P209" i="12"/>
  <c r="P214" i="12"/>
  <c r="P222" i="12"/>
  <c r="P210" i="12"/>
  <c r="P223" i="12"/>
  <c r="P212" i="12"/>
  <c r="I143" i="12"/>
  <c r="I236" i="12"/>
  <c r="R208" i="12"/>
  <c r="R187" i="12"/>
  <c r="CD220" i="12"/>
  <c r="BW175" i="12"/>
  <c r="BH163" i="12"/>
  <c r="BI163" i="12"/>
  <c r="BC163" i="12"/>
  <c r="BG163" i="12"/>
  <c r="BF163" i="12"/>
  <c r="BD163" i="12"/>
  <c r="BE163" i="12"/>
  <c r="BK163" i="12"/>
  <c r="BL163" i="12"/>
  <c r="BM163" i="12"/>
  <c r="BJ163" i="12"/>
  <c r="BB163" i="12"/>
  <c r="BB157" i="12"/>
  <c r="BG157" i="12"/>
  <c r="BJ157" i="12"/>
  <c r="BK157" i="12"/>
  <c r="BL157" i="12"/>
  <c r="BM157" i="12"/>
  <c r="BE157" i="12"/>
  <c r="BD157" i="12"/>
  <c r="BI157" i="12"/>
  <c r="BF157" i="12"/>
  <c r="BH157" i="12"/>
  <c r="BC157" i="12"/>
  <c r="AH147" i="12"/>
  <c r="O92" i="12"/>
  <c r="O138" i="12" s="1"/>
  <c r="L195" i="12"/>
  <c r="G143" i="12"/>
  <c r="BS257" i="12"/>
  <c r="BT255" i="12"/>
  <c r="BN220" i="12"/>
  <c r="BD257" i="12"/>
  <c r="BE255" i="12"/>
  <c r="BL167" i="12"/>
  <c r="BM167" i="12"/>
  <c r="BI167" i="12"/>
  <c r="BG167" i="12"/>
  <c r="BK167" i="12"/>
  <c r="BC167" i="12"/>
  <c r="BH167" i="12"/>
  <c r="BD167" i="12"/>
  <c r="BE167" i="12"/>
  <c r="BJ167" i="12"/>
  <c r="BB167" i="12"/>
  <c r="AM184" i="12"/>
  <c r="AN184" i="12" s="1"/>
  <c r="AO184" i="12" s="1"/>
  <c r="AP184" i="12" s="1"/>
  <c r="AQ184" i="12" s="1"/>
  <c r="AR184" i="12" s="1"/>
  <c r="AS184" i="12" s="1"/>
  <c r="AT184" i="12" s="1"/>
  <c r="AU184" i="12" s="1"/>
  <c r="AV184" i="12" s="1"/>
  <c r="AW184" i="12" s="1"/>
  <c r="AP178" i="12"/>
  <c r="AQ178" i="12"/>
  <c r="AS178" i="12"/>
  <c r="AL178" i="12"/>
  <c r="AM178" i="12"/>
  <c r="AR178" i="12"/>
  <c r="AS166" i="12"/>
  <c r="AN166" i="12"/>
  <c r="AM166" i="12"/>
  <c r="AO166" i="12"/>
  <c r="AL166" i="12"/>
  <c r="AR166" i="12"/>
  <c r="AQ166" i="12"/>
  <c r="AP166" i="12"/>
  <c r="AH162" i="12"/>
  <c r="V174" i="12"/>
  <c r="AC174" i="12"/>
  <c r="AF174" i="12"/>
  <c r="BH174" i="12"/>
  <c r="X174" i="12"/>
  <c r="BI174" i="12"/>
  <c r="W174" i="12"/>
  <c r="AB174" i="12"/>
  <c r="BC174" i="12"/>
  <c r="BJ174" i="12"/>
  <c r="AD174" i="12"/>
  <c r="BD174" i="12"/>
  <c r="BK174" i="12"/>
  <c r="Y174" i="12"/>
  <c r="AE174" i="12"/>
  <c r="AG174" i="12"/>
  <c r="Q213" i="12"/>
  <c r="N213" i="12"/>
  <c r="F176" i="12"/>
  <c r="J176" i="12"/>
  <c r="K176" i="12"/>
  <c r="M176" i="12"/>
  <c r="L176" i="12"/>
  <c r="P176" i="12"/>
  <c r="H176" i="12"/>
  <c r="F160" i="12"/>
  <c r="J160" i="12"/>
  <c r="K160" i="12"/>
  <c r="M160" i="12"/>
  <c r="L160" i="12"/>
  <c r="P160" i="12"/>
  <c r="H160" i="12"/>
  <c r="BN223" i="12"/>
  <c r="E37" i="40" s="1"/>
  <c r="BB134" i="12"/>
  <c r="BN186" i="12"/>
  <c r="AN176" i="12"/>
  <c r="AR176" i="12"/>
  <c r="AM176" i="12"/>
  <c r="AP176" i="12"/>
  <c r="AL176" i="12"/>
  <c r="AH178" i="12"/>
  <c r="BT115" i="12"/>
  <c r="BU115" i="12" s="1"/>
  <c r="BS176" i="12"/>
  <c r="R219" i="12"/>
  <c r="R148" i="12"/>
  <c r="K167" i="12"/>
  <c r="M167" i="12"/>
  <c r="L167" i="12"/>
  <c r="P167" i="12"/>
  <c r="F167" i="12"/>
  <c r="I167" i="12"/>
  <c r="O167" i="12"/>
  <c r="H162" i="12"/>
  <c r="I162" i="12"/>
  <c r="O162" i="12"/>
  <c r="J162" i="12"/>
  <c r="N162" i="12"/>
  <c r="Q162" i="12"/>
  <c r="CD219" i="12"/>
  <c r="E33" i="40" s="1"/>
  <c r="BN189" i="12"/>
  <c r="BE135" i="12"/>
  <c r="BD159" i="12"/>
  <c r="BK159" i="12"/>
  <c r="BB159" i="12"/>
  <c r="BE159" i="12"/>
  <c r="BL159" i="12"/>
  <c r="BC159" i="12"/>
  <c r="BH159" i="12"/>
  <c r="BI159" i="12"/>
  <c r="BJ159" i="12"/>
  <c r="BG159" i="12"/>
  <c r="AM161" i="12"/>
  <c r="G16" i="38"/>
  <c r="AL155" i="12"/>
  <c r="AH183" i="12"/>
  <c r="V257" i="12"/>
  <c r="W255" i="12"/>
  <c r="CU218" i="12"/>
  <c r="BV102" i="12"/>
  <c r="BU163" i="12"/>
  <c r="Q214" i="12"/>
  <c r="R214" i="12" s="1"/>
  <c r="Q222" i="12"/>
  <c r="Q215" i="12"/>
  <c r="Q223" i="12"/>
  <c r="Q216" i="12"/>
  <c r="Q193" i="12"/>
  <c r="Q212" i="12"/>
  <c r="N214" i="12"/>
  <c r="N222" i="12"/>
  <c r="N215" i="12"/>
  <c r="N223" i="12"/>
  <c r="N216" i="12"/>
  <c r="N193" i="12"/>
  <c r="N212" i="12"/>
  <c r="F263" i="12"/>
  <c r="F172" i="12"/>
  <c r="N172" i="12"/>
  <c r="Q172" i="12"/>
  <c r="G172" i="12"/>
  <c r="H172" i="12"/>
  <c r="L172" i="12"/>
  <c r="P172" i="12"/>
  <c r="CD221" i="12"/>
  <c r="E35" i="40" s="1"/>
  <c r="BN192" i="12"/>
  <c r="BN188" i="12"/>
  <c r="BC182" i="12"/>
  <c r="BD182" i="12" s="1"/>
  <c r="BE182" i="12" s="1"/>
  <c r="BF182" i="12" s="1"/>
  <c r="BG182" i="12" s="1"/>
  <c r="BH182" i="12" s="1"/>
  <c r="BI182" i="12" s="1"/>
  <c r="BJ182" i="12" s="1"/>
  <c r="BK182" i="12" s="1"/>
  <c r="BL182" i="12" s="1"/>
  <c r="BM182" i="12" s="1"/>
  <c r="AQ119" i="12"/>
  <c r="AP180" i="12"/>
  <c r="AO113" i="12"/>
  <c r="AN174" i="12"/>
  <c r="AO100" i="12"/>
  <c r="AN161" i="12"/>
  <c r="E18" i="38"/>
  <c r="AR159" i="12"/>
  <c r="AS159" i="12"/>
  <c r="AT159" i="12"/>
  <c r="AW159" i="12"/>
  <c r="AU159" i="12"/>
  <c r="AV159" i="12"/>
  <c r="AO159" i="12"/>
  <c r="AM159" i="12"/>
  <c r="AP159" i="12"/>
  <c r="AQ159" i="12"/>
  <c r="AG155" i="12"/>
  <c r="AP243" i="12"/>
  <c r="Q217" i="12"/>
  <c r="Q92" i="12"/>
  <c r="Q138" i="12" s="1"/>
  <c r="Q86" i="12"/>
  <c r="Q140" i="12" s="1"/>
  <c r="Q142" i="12" s="1"/>
  <c r="N217" i="12"/>
  <c r="R150" i="12"/>
  <c r="M155" i="12"/>
  <c r="L143" i="12"/>
  <c r="I224" i="12"/>
  <c r="R181" i="12"/>
  <c r="G256" i="12"/>
  <c r="H256" i="12" s="1"/>
  <c r="I256" i="12" s="1"/>
  <c r="J256" i="12" s="1"/>
  <c r="K256" i="12" s="1"/>
  <c r="L256" i="12" s="1"/>
  <c r="M256" i="12" s="1"/>
  <c r="N256" i="12" s="1"/>
  <c r="O256" i="12" s="1"/>
  <c r="P256" i="12" s="1"/>
  <c r="Q256" i="12" s="1"/>
  <c r="G167" i="12"/>
  <c r="G171" i="12"/>
  <c r="G196" i="12" s="1"/>
  <c r="H171" i="12"/>
  <c r="I171" i="12"/>
  <c r="O171" i="12"/>
  <c r="F171" i="12"/>
  <c r="L166" i="12"/>
  <c r="P166" i="12"/>
  <c r="N166" i="12"/>
  <c r="N196" i="12" s="1"/>
  <c r="Q166" i="12"/>
  <c r="J166" i="12"/>
  <c r="BS236" i="12"/>
  <c r="BJ155" i="12"/>
  <c r="BJ7" i="12"/>
  <c r="BN187" i="12"/>
  <c r="BI168" i="12"/>
  <c r="BB168" i="12"/>
  <c r="BJ168" i="12"/>
  <c r="BH168" i="12"/>
  <c r="BD168" i="12"/>
  <c r="BK168" i="12"/>
  <c r="BE168" i="12"/>
  <c r="BL168" i="12"/>
  <c r="BG168" i="12"/>
  <c r="BG164" i="12"/>
  <c r="BF164" i="12"/>
  <c r="BE164" i="12"/>
  <c r="AS164" i="12"/>
  <c r="AO205" i="12"/>
  <c r="AX205" i="12" s="1"/>
  <c r="AX204" i="12"/>
  <c r="AO121" i="12"/>
  <c r="AN164" i="12"/>
  <c r="AR164" i="12"/>
  <c r="AU164" i="12"/>
  <c r="AL164" i="12"/>
  <c r="AM164" i="12"/>
  <c r="AO164" i="12"/>
  <c r="AT164" i="12"/>
  <c r="AP164" i="12"/>
  <c r="CU220" i="12"/>
  <c r="DC119" i="12"/>
  <c r="DD119" i="12" s="1"/>
  <c r="DE119" i="12" s="1"/>
  <c r="DF119" i="12" s="1"/>
  <c r="DG119" i="12" s="1"/>
  <c r="DH119" i="12" s="1"/>
  <c r="DI119" i="12" s="1"/>
  <c r="DJ119" i="12" s="1"/>
  <c r="DK119" i="12" s="1"/>
  <c r="DL119" i="12" s="1"/>
  <c r="DB180" i="12"/>
  <c r="BS100" i="12"/>
  <c r="BR161" i="12"/>
  <c r="CK256" i="12"/>
  <c r="CL256" i="12" s="1"/>
  <c r="CM256" i="12" s="1"/>
  <c r="CN256" i="12" s="1"/>
  <c r="CO256" i="12" s="1"/>
  <c r="CP256" i="12" s="1"/>
  <c r="CQ256" i="12" s="1"/>
  <c r="CR256" i="12" s="1"/>
  <c r="CS256" i="12" s="1"/>
  <c r="CT256" i="12" s="1"/>
  <c r="CJ257" i="12"/>
  <c r="BG97" i="12"/>
  <c r="CZ265" i="12"/>
  <c r="CZ228" i="12"/>
  <c r="E16" i="38"/>
  <c r="F215" i="12"/>
  <c r="CC180" i="12"/>
  <c r="BY180" i="12"/>
  <c r="BI155" i="12"/>
  <c r="BC252" i="12"/>
  <c r="AM257" i="12"/>
  <c r="AN255" i="12"/>
  <c r="AL174" i="12"/>
  <c r="AN170" i="12"/>
  <c r="AW170" i="12"/>
  <c r="AS170" i="12"/>
  <c r="AO170" i="12"/>
  <c r="AQ170" i="12"/>
  <c r="AT170" i="12"/>
  <c r="AR170" i="12"/>
  <c r="AV170" i="12"/>
  <c r="AL170" i="12"/>
  <c r="AP170" i="12"/>
  <c r="AU170" i="12"/>
  <c r="AM170" i="12"/>
  <c r="AN160" i="12"/>
  <c r="AE155" i="12"/>
  <c r="X222" i="12"/>
  <c r="W240" i="12"/>
  <c r="X240" i="12" s="1"/>
  <c r="V252" i="12"/>
  <c r="AE173" i="12"/>
  <c r="AF173" i="12"/>
  <c r="X173" i="12"/>
  <c r="AG173" i="12"/>
  <c r="V173" i="12"/>
  <c r="W173" i="12"/>
  <c r="AB173" i="12"/>
  <c r="AE169" i="12"/>
  <c r="AF169" i="12"/>
  <c r="Y169" i="12"/>
  <c r="AG169" i="12"/>
  <c r="AB169" i="12"/>
  <c r="Z169" i="12"/>
  <c r="AA169" i="12"/>
  <c r="AC169" i="12"/>
  <c r="AD169" i="12"/>
  <c r="X169" i="12"/>
  <c r="BZ105" i="12"/>
  <c r="DC170" i="12"/>
  <c r="DG171" i="12"/>
  <c r="DH171" i="12"/>
  <c r="CZ171" i="12"/>
  <c r="DD171" i="12"/>
  <c r="CI171" i="12"/>
  <c r="CJ171" i="12"/>
  <c r="DE171" i="12"/>
  <c r="DK171" i="12"/>
  <c r="CR171" i="12"/>
  <c r="DA171" i="12"/>
  <c r="DC171" i="12"/>
  <c r="DI171" i="12"/>
  <c r="CL171" i="12"/>
  <c r="CT171" i="12"/>
  <c r="BR171" i="12"/>
  <c r="CK171" i="12"/>
  <c r="CQ171" i="12"/>
  <c r="DB171" i="12"/>
  <c r="CN171" i="12"/>
  <c r="CP171" i="12"/>
  <c r="CA171" i="12"/>
  <c r="DJ171" i="12"/>
  <c r="BU171" i="12"/>
  <c r="DF171" i="12"/>
  <c r="BT171" i="12"/>
  <c r="BY171" i="12"/>
  <c r="CM171" i="12"/>
  <c r="BX171" i="12"/>
  <c r="CC171" i="12"/>
  <c r="CO171" i="12"/>
  <c r="BS171" i="12"/>
  <c r="BZ171" i="12"/>
  <c r="CS171" i="12"/>
  <c r="BW171" i="12"/>
  <c r="CI265" i="12"/>
  <c r="CI228" i="12"/>
  <c r="DE109" i="12"/>
  <c r="DD170" i="12"/>
  <c r="DA180" i="12"/>
  <c r="CJ180" i="12"/>
  <c r="CO180" i="12"/>
  <c r="CQ180" i="12"/>
  <c r="CS180" i="12"/>
  <c r="CI180" i="12"/>
  <c r="CM180" i="12"/>
  <c r="BR180" i="12"/>
  <c r="CZ180" i="12"/>
  <c r="CN180" i="12"/>
  <c r="CR180" i="12"/>
  <c r="DC180" i="12"/>
  <c r="BZ162" i="12"/>
  <c r="W76" i="12"/>
  <c r="W33" i="12"/>
  <c r="W42" i="12"/>
  <c r="W38" i="12"/>
  <c r="W78" i="12"/>
  <c r="W36" i="12"/>
  <c r="W224" i="12"/>
  <c r="W163" i="12"/>
  <c r="V163" i="12"/>
  <c r="AC163" i="12"/>
  <c r="AE163" i="12"/>
  <c r="AG163" i="12"/>
  <c r="AB163" i="12"/>
  <c r="CL180" i="12"/>
  <c r="DI164" i="12"/>
  <c r="BR150" i="12"/>
  <c r="BR7" i="12" s="1"/>
  <c r="BY150" i="12"/>
  <c r="CG150" i="12"/>
  <c r="AV167" i="12"/>
  <c r="X209" i="12"/>
  <c r="X210" i="12"/>
  <c r="X212" i="12"/>
  <c r="X208" i="12"/>
  <c r="W34" i="12"/>
  <c r="CK180" i="12"/>
  <c r="CJ252" i="12"/>
  <c r="CK236" i="12"/>
  <c r="BF117" i="12"/>
  <c r="BE178" i="12"/>
  <c r="DF164" i="12"/>
  <c r="DH164" i="12"/>
  <c r="DJ164" i="12"/>
  <c r="CL164" i="12"/>
  <c r="DE164" i="12"/>
  <c r="CM164" i="12"/>
  <c r="CO164" i="12"/>
  <c r="CQ164" i="12"/>
  <c r="CS164" i="12"/>
  <c r="CT164" i="12"/>
  <c r="DA164" i="12"/>
  <c r="DK164" i="12"/>
  <c r="CK164" i="12"/>
  <c r="CP164" i="12"/>
  <c r="CZ164" i="12"/>
  <c r="DC164" i="12"/>
  <c r="CA173" i="12"/>
  <c r="BM7" i="12"/>
  <c r="BM155" i="12"/>
  <c r="BB181" i="12"/>
  <c r="BJ181" i="12"/>
  <c r="BC181" i="12"/>
  <c r="BK181" i="12"/>
  <c r="BC166" i="12"/>
  <c r="BJ166" i="12"/>
  <c r="BD166" i="12"/>
  <c r="BK166" i="12"/>
  <c r="BI162" i="12"/>
  <c r="BB162" i="12"/>
  <c r="BC162" i="12"/>
  <c r="BJ162" i="12"/>
  <c r="BE158" i="12"/>
  <c r="BF158" i="12"/>
  <c r="AW155" i="12"/>
  <c r="AN96" i="12"/>
  <c r="AL182" i="12"/>
  <c r="AO177" i="12"/>
  <c r="AO175" i="12"/>
  <c r="AL175" i="12"/>
  <c r="AL168" i="12"/>
  <c r="W40" i="12"/>
  <c r="V212" i="12"/>
  <c r="V215" i="12"/>
  <c r="V222" i="12"/>
  <c r="AB180" i="12"/>
  <c r="Y180" i="12"/>
  <c r="Z180" i="12"/>
  <c r="X180" i="12"/>
  <c r="AD176" i="12"/>
  <c r="AE176" i="12"/>
  <c r="AG176" i="12"/>
  <c r="AB176" i="12"/>
  <c r="AH176" i="12" s="1"/>
  <c r="Y171" i="12"/>
  <c r="AG171" i="12"/>
  <c r="AC171" i="12"/>
  <c r="AD171" i="12"/>
  <c r="AE171" i="12"/>
  <c r="AA171" i="12"/>
  <c r="V171" i="12"/>
  <c r="W171" i="12"/>
  <c r="AF171" i="12"/>
  <c r="Z171" i="12"/>
  <c r="AB171" i="12"/>
  <c r="CR164" i="12"/>
  <c r="BR173" i="12"/>
  <c r="BU173" i="12"/>
  <c r="CZ173" i="12"/>
  <c r="BX173" i="12"/>
  <c r="CC173" i="12"/>
  <c r="BW173" i="12"/>
  <c r="BZ173" i="12"/>
  <c r="DE173" i="12"/>
  <c r="DG173" i="12"/>
  <c r="DI173" i="12"/>
  <c r="DK173" i="12"/>
  <c r="CJ173" i="12"/>
  <c r="CO173" i="12"/>
  <c r="DC173" i="12"/>
  <c r="CK173" i="12"/>
  <c r="BV173" i="12"/>
  <c r="BY173" i="12"/>
  <c r="BS173" i="12"/>
  <c r="CB173" i="12"/>
  <c r="BT173" i="12"/>
  <c r="DJ173" i="12"/>
  <c r="CM173" i="12"/>
  <c r="DB173" i="12"/>
  <c r="DH173" i="12"/>
  <c r="DA173" i="12"/>
  <c r="BV109" i="12"/>
  <c r="BW109" i="12" s="1"/>
  <c r="BX109" i="12" s="1"/>
  <c r="BY109" i="12" s="1"/>
  <c r="BZ109" i="12" s="1"/>
  <c r="CA109" i="12" s="1"/>
  <c r="CB109" i="12" s="1"/>
  <c r="CC109" i="12" s="1"/>
  <c r="CD109" i="12" s="1"/>
  <c r="CI109" i="12" s="1"/>
  <c r="CJ109" i="12" s="1"/>
  <c r="CK109" i="12" s="1"/>
  <c r="CL109" i="12" s="1"/>
  <c r="CM109" i="12" s="1"/>
  <c r="CN109" i="12" s="1"/>
  <c r="CO109" i="12" s="1"/>
  <c r="CP109" i="12" s="1"/>
  <c r="CQ109" i="12" s="1"/>
  <c r="CR109" i="12" s="1"/>
  <c r="CS109" i="12" s="1"/>
  <c r="CT109" i="12" s="1"/>
  <c r="CU109" i="12" s="1"/>
  <c r="BU170" i="12"/>
  <c r="M209" i="12"/>
  <c r="K209" i="12"/>
  <c r="K224" i="12" s="1"/>
  <c r="G214" i="12"/>
  <c r="F222" i="12"/>
  <c r="F209" i="12"/>
  <c r="BL155" i="12"/>
  <c r="BF7" i="12"/>
  <c r="BF155" i="12"/>
  <c r="BD252" i="12"/>
  <c r="BB173" i="12"/>
  <c r="BG173" i="12"/>
  <c r="BH173" i="12"/>
  <c r="BI173" i="12"/>
  <c r="BJ173" i="12"/>
  <c r="BK173" i="12"/>
  <c r="BL173" i="12"/>
  <c r="BM173" i="12"/>
  <c r="BC173" i="12"/>
  <c r="BD173" i="12"/>
  <c r="BE173" i="12"/>
  <c r="BF173" i="12"/>
  <c r="BE169" i="12"/>
  <c r="BG169" i="12"/>
  <c r="BH169" i="12"/>
  <c r="BI169" i="12"/>
  <c r="BJ169" i="12"/>
  <c r="BK169" i="12"/>
  <c r="BF169" i="12"/>
  <c r="BM169" i="12"/>
  <c r="BB169" i="12"/>
  <c r="BD169" i="12"/>
  <c r="BL169" i="12"/>
  <c r="BC169" i="12"/>
  <c r="AO179" i="12"/>
  <c r="AL167" i="12"/>
  <c r="AP167" i="12"/>
  <c r="AT167" i="12"/>
  <c r="AO167" i="12"/>
  <c r="AS167" i="12"/>
  <c r="AW167" i="12"/>
  <c r="AQ167" i="12"/>
  <c r="AN167" i="12"/>
  <c r="AU167" i="12"/>
  <c r="AM167" i="12"/>
  <c r="AU161" i="12"/>
  <c r="AV161" i="12"/>
  <c r="AW161" i="12"/>
  <c r="AR161" i="12"/>
  <c r="AS161" i="12"/>
  <c r="AT161" i="12"/>
  <c r="AQ161" i="12"/>
  <c r="AL158" i="12"/>
  <c r="AP158" i="12"/>
  <c r="AM158" i="12"/>
  <c r="AQ158" i="12"/>
  <c r="AR158" i="12"/>
  <c r="AS158" i="12"/>
  <c r="AO158" i="12"/>
  <c r="AT158" i="12"/>
  <c r="AN158" i="12"/>
  <c r="AU158" i="12"/>
  <c r="AE224" i="12"/>
  <c r="AD155" i="12"/>
  <c r="W39" i="12"/>
  <c r="V166" i="12"/>
  <c r="AD166" i="12"/>
  <c r="W166" i="12"/>
  <c r="CT180" i="12"/>
  <c r="CP180" i="12"/>
  <c r="CI164" i="12"/>
  <c r="DB164" i="12"/>
  <c r="M217" i="12"/>
  <c r="K217" i="12"/>
  <c r="J222" i="12"/>
  <c r="G213" i="12"/>
  <c r="F217" i="12"/>
  <c r="CA180" i="12"/>
  <c r="BS162" i="12"/>
  <c r="BK155" i="12"/>
  <c r="BI166" i="12"/>
  <c r="BG162" i="12"/>
  <c r="BE166" i="12"/>
  <c r="BE7" i="12"/>
  <c r="BE155" i="12"/>
  <c r="BB252" i="12"/>
  <c r="BB165" i="12"/>
  <c r="BE165" i="12"/>
  <c r="BF165" i="12"/>
  <c r="AO168" i="12"/>
  <c r="AL252" i="12"/>
  <c r="AM163" i="12"/>
  <c r="AC155" i="12"/>
  <c r="X163" i="12"/>
  <c r="V223" i="12"/>
  <c r="AH223" i="12" s="1"/>
  <c r="E19" i="38" s="1"/>
  <c r="CI257" i="12"/>
  <c r="DD164" i="12"/>
  <c r="DB236" i="12"/>
  <c r="DB252" i="12" s="1"/>
  <c r="BV172" i="12"/>
  <c r="DB255" i="12"/>
  <c r="DA257" i="12"/>
  <c r="BB150" i="12"/>
  <c r="BG150" i="12"/>
  <c r="BG155" i="12" s="1"/>
  <c r="CK257" i="12"/>
  <c r="DA252" i="12"/>
  <c r="DG181" i="12"/>
  <c r="DF181" i="12"/>
  <c r="DI181" i="12"/>
  <c r="DJ181" i="12"/>
  <c r="DK181" i="12"/>
  <c r="DE181" i="12"/>
  <c r="DH181" i="12"/>
  <c r="CL181" i="12"/>
  <c r="DB181" i="12"/>
  <c r="CM181" i="12"/>
  <c r="CJ181" i="12"/>
  <c r="CO181" i="12"/>
  <c r="CQ181" i="12"/>
  <c r="CS181" i="12"/>
  <c r="BS181" i="12"/>
  <c r="BU181" i="12"/>
  <c r="BW181" i="12"/>
  <c r="BF116" i="12"/>
  <c r="BE177" i="12"/>
  <c r="BR157" i="12"/>
  <c r="BU157" i="12"/>
  <c r="BS157" i="12"/>
  <c r="BT176" i="12"/>
  <c r="DA172" i="12"/>
  <c r="DD172" i="12"/>
  <c r="DC172" i="12"/>
  <c r="DE172" i="12"/>
  <c r="DF172" i="12"/>
  <c r="DH172" i="12"/>
  <c r="CI172" i="12"/>
  <c r="CJ172" i="12"/>
  <c r="DG172" i="12"/>
  <c r="CS172" i="12"/>
  <c r="CZ172" i="12"/>
  <c r="CK172" i="12"/>
  <c r="DB172" i="12"/>
  <c r="CQ172" i="12"/>
  <c r="DJ172" i="12"/>
  <c r="CO172" i="12"/>
  <c r="CR172" i="12"/>
  <c r="DK172" i="12"/>
  <c r="CP172" i="12"/>
  <c r="CT172" i="12"/>
  <c r="CM172" i="12"/>
  <c r="BW172" i="12"/>
  <c r="DI172" i="12"/>
  <c r="CA172" i="12"/>
  <c r="BS172" i="12"/>
  <c r="CB172" i="12"/>
  <c r="BU172" i="12"/>
  <c r="CN172" i="12"/>
  <c r="BZ172" i="12"/>
  <c r="CL172" i="12"/>
  <c r="BX172" i="12"/>
  <c r="CC172" i="12"/>
  <c r="BR172" i="12"/>
  <c r="DB160" i="12"/>
  <c r="DA160" i="12"/>
  <c r="CI160" i="12"/>
  <c r="CJ160" i="12"/>
  <c r="CP160" i="12"/>
  <c r="DI160" i="12"/>
  <c r="DJ160" i="12"/>
  <c r="DK160" i="12"/>
  <c r="CM160" i="12"/>
  <c r="DD160" i="12"/>
  <c r="DE160" i="12"/>
  <c r="DH160" i="12"/>
  <c r="CL160" i="12"/>
  <c r="DF160" i="12"/>
  <c r="DG160" i="12"/>
  <c r="CZ160" i="12"/>
  <c r="DC160" i="12"/>
  <c r="CQ160" i="12"/>
  <c r="CR160" i="12"/>
  <c r="BV160" i="12"/>
  <c r="BS160" i="12"/>
  <c r="CB160" i="12"/>
  <c r="CO160" i="12"/>
  <c r="BX160" i="12"/>
  <c r="CC160" i="12"/>
  <c r="BT160" i="12"/>
  <c r="CN160" i="12"/>
  <c r="CK160" i="12"/>
  <c r="CS160" i="12"/>
  <c r="CT160" i="12"/>
  <c r="BR160" i="12"/>
  <c r="BW160" i="12"/>
  <c r="BZ160" i="12"/>
  <c r="BU160" i="12"/>
  <c r="V28" i="12"/>
  <c r="V77" i="12"/>
  <c r="V76" i="12"/>
  <c r="V78" i="12"/>
  <c r="CA160" i="12"/>
  <c r="BY172" i="12"/>
  <c r="BS170" i="12"/>
  <c r="AF224" i="12"/>
  <c r="AN180" i="12"/>
  <c r="AM180" i="12"/>
  <c r="AM165" i="12"/>
  <c r="AU165" i="12"/>
  <c r="AN165" i="12"/>
  <c r="AV165" i="12"/>
  <c r="AO165" i="12"/>
  <c r="AW165" i="12"/>
  <c r="AR165" i="12"/>
  <c r="AT165" i="12"/>
  <c r="AP165" i="12"/>
  <c r="AQ165" i="12"/>
  <c r="AS165" i="12"/>
  <c r="AL165" i="12"/>
  <c r="AG170" i="12"/>
  <c r="AE170" i="12"/>
  <c r="AF170" i="12"/>
  <c r="AF196" i="12" s="1"/>
  <c r="AF198" i="12" s="1"/>
  <c r="AF225" i="12" s="1"/>
  <c r="AF239" i="12" s="1"/>
  <c r="Z170" i="12"/>
  <c r="V170" i="12"/>
  <c r="Y170" i="12"/>
  <c r="AB170" i="12"/>
  <c r="AA170" i="12"/>
  <c r="CL255" i="12"/>
  <c r="X11" i="12"/>
  <c r="X23" i="12" s="1"/>
  <c r="AG224" i="12"/>
  <c r="BM172" i="12"/>
  <c r="BJ172" i="12"/>
  <c r="E28" i="40"/>
  <c r="CC174" i="12"/>
  <c r="BU167" i="12"/>
  <c r="BD172" i="12"/>
  <c r="BH172" i="12"/>
  <c r="BC172" i="12"/>
  <c r="AX151" i="12"/>
  <c r="AQ172" i="12"/>
  <c r="AS172" i="12"/>
  <c r="AT172" i="12"/>
  <c r="AU172" i="12"/>
  <c r="AV172" i="12"/>
  <c r="AW172" i="12"/>
  <c r="AL172" i="12"/>
  <c r="AN172" i="12"/>
  <c r="AO172" i="12"/>
  <c r="AL134" i="12"/>
  <c r="AL135" i="12"/>
  <c r="AV157" i="12"/>
  <c r="AW157" i="12"/>
  <c r="AT157" i="12"/>
  <c r="AU157" i="12"/>
  <c r="W179" i="12"/>
  <c r="Z179" i="12"/>
  <c r="DE174" i="12"/>
  <c r="DG174" i="12"/>
  <c r="CZ174" i="12"/>
  <c r="CQ174" i="12"/>
  <c r="DC174" i="12"/>
  <c r="DH174" i="12"/>
  <c r="CK174" i="12"/>
  <c r="DD174" i="12"/>
  <c r="DJ174" i="12"/>
  <c r="DK174" i="12"/>
  <c r="CR174" i="12"/>
  <c r="CJ174" i="12"/>
  <c r="CM174" i="12"/>
  <c r="DF174" i="12"/>
  <c r="CL174" i="12"/>
  <c r="CS174" i="12"/>
  <c r="DI174" i="12"/>
  <c r="DA174" i="12"/>
  <c r="BT174" i="12"/>
  <c r="BY174" i="12"/>
  <c r="CN174" i="12"/>
  <c r="CP174" i="12"/>
  <c r="BW174" i="12"/>
  <c r="CI174" i="12"/>
  <c r="CU174" i="12" s="1"/>
  <c r="DB174" i="12"/>
  <c r="BV174" i="12"/>
  <c r="CA174" i="12"/>
  <c r="BR174" i="12"/>
  <c r="BZ174" i="12"/>
  <c r="CS170" i="12"/>
  <c r="CN170" i="12"/>
  <c r="CO170" i="12"/>
  <c r="BR170" i="12"/>
  <c r="BX170" i="12"/>
  <c r="CC170" i="12"/>
  <c r="CJ170" i="12"/>
  <c r="BZ170" i="12"/>
  <c r="BV170" i="12"/>
  <c r="BY170" i="12"/>
  <c r="DB170" i="12"/>
  <c r="CB170" i="12"/>
  <c r="DD167" i="12"/>
  <c r="DA167" i="12"/>
  <c r="DC167" i="12"/>
  <c r="DG167" i="12"/>
  <c r="DB167" i="12"/>
  <c r="DE167" i="12"/>
  <c r="DF167" i="12"/>
  <c r="DH167" i="12"/>
  <c r="DI167" i="12"/>
  <c r="CI167" i="12"/>
  <c r="CL167" i="12"/>
  <c r="BR167" i="12"/>
  <c r="DJ167" i="12"/>
  <c r="CN167" i="12"/>
  <c r="CO167" i="12"/>
  <c r="CP167" i="12"/>
  <c r="CQ167" i="12"/>
  <c r="CZ167" i="12"/>
  <c r="CK167" i="12"/>
  <c r="CJ167" i="12"/>
  <c r="BS167" i="12"/>
  <c r="CB167" i="12"/>
  <c r="BT167" i="12"/>
  <c r="BY167" i="12"/>
  <c r="DK167" i="12"/>
  <c r="CM167" i="12"/>
  <c r="CS167" i="12"/>
  <c r="BZ167" i="12"/>
  <c r="BX167" i="12"/>
  <c r="CC167" i="12"/>
  <c r="CT167" i="12"/>
  <c r="BW167" i="12"/>
  <c r="BX174" i="12"/>
  <c r="BU174" i="12"/>
  <c r="BT170" i="12"/>
  <c r="AT105" i="12"/>
  <c r="AT7" i="12"/>
  <c r="AT155" i="12"/>
  <c r="AQ7" i="12"/>
  <c r="AQ155" i="12"/>
  <c r="AB155" i="12"/>
  <c r="Z167" i="12"/>
  <c r="AH167" i="12" s="1"/>
  <c r="Y179" i="12"/>
  <c r="DA169" i="12"/>
  <c r="DC169" i="12"/>
  <c r="DF169" i="12"/>
  <c r="DB169" i="12"/>
  <c r="CZ169" i="12"/>
  <c r="DI169" i="12"/>
  <c r="DJ169" i="12"/>
  <c r="DK169" i="12"/>
  <c r="CK169" i="12"/>
  <c r="CS169" i="12"/>
  <c r="DG169" i="12"/>
  <c r="CI169" i="12"/>
  <c r="DD169" i="12"/>
  <c r="CM169" i="12"/>
  <c r="CN169" i="12"/>
  <c r="CR169" i="12"/>
  <c r="DE169" i="12"/>
  <c r="CL169" i="12"/>
  <c r="BU169" i="12"/>
  <c r="DH169" i="12"/>
  <c r="BR169" i="12"/>
  <c r="BX169" i="12"/>
  <c r="CC169" i="12"/>
  <c r="BW169" i="12"/>
  <c r="CJ169" i="12"/>
  <c r="CP169" i="12"/>
  <c r="CT169" i="12"/>
  <c r="CO169" i="12"/>
  <c r="BS169" i="12"/>
  <c r="BT169" i="12"/>
  <c r="BC134" i="12"/>
  <c r="CB174" i="12"/>
  <c r="AP172" i="12"/>
  <c r="AA212" i="12"/>
  <c r="AA215" i="12"/>
  <c r="AA222" i="12"/>
  <c r="AA208" i="12"/>
  <c r="AA209" i="12"/>
  <c r="BE134" i="12"/>
  <c r="AC215" i="12"/>
  <c r="AC209" i="12"/>
  <c r="AC210" i="12"/>
  <c r="AC197" i="12"/>
  <c r="AH197" i="12" s="1"/>
  <c r="CZ168" i="12"/>
  <c r="DB168" i="12"/>
  <c r="DD168" i="12"/>
  <c r="DH168" i="12"/>
  <c r="DA168" i="12"/>
  <c r="CK168" i="12"/>
  <c r="CL168" i="12"/>
  <c r="CM168" i="12"/>
  <c r="CN168" i="12"/>
  <c r="DC168" i="12"/>
  <c r="DG168" i="12"/>
  <c r="CJ168" i="12"/>
  <c r="CO168" i="12"/>
  <c r="CP168" i="12"/>
  <c r="CT168" i="12"/>
  <c r="DI168" i="12"/>
  <c r="CI168" i="12"/>
  <c r="CQ168" i="12"/>
  <c r="DJ168" i="12"/>
  <c r="DF168" i="12"/>
  <c r="DE168" i="12"/>
  <c r="DK168" i="12"/>
  <c r="CS168" i="12"/>
  <c r="CA168" i="12"/>
  <c r="BU168" i="12"/>
  <c r="BR168" i="12"/>
  <c r="BT168" i="12"/>
  <c r="BY168" i="12"/>
  <c r="BD134" i="12"/>
  <c r="V74" i="12"/>
  <c r="W74" i="12"/>
  <c r="DI151" i="12"/>
  <c r="V21" i="12"/>
  <c r="CB168" i="12"/>
  <c r="BS179" i="12"/>
  <c r="AC212" i="12"/>
  <c r="CR168" i="12"/>
  <c r="Z212" i="12"/>
  <c r="Z215" i="12"/>
  <c r="BU96" i="12"/>
  <c r="CD147" i="12"/>
  <c r="DB147" i="12"/>
  <c r="CZ147" i="12"/>
  <c r="DA147" i="12"/>
  <c r="DC147" i="12"/>
  <c r="DD147" i="12"/>
  <c r="DE147" i="12"/>
  <c r="DG147" i="12"/>
  <c r="DH147" i="12"/>
  <c r="DK147" i="12"/>
  <c r="DF147" i="12"/>
  <c r="E14" i="38"/>
  <c r="Z210" i="12"/>
  <c r="V75" i="12"/>
  <c r="W75" i="12"/>
  <c r="Y222" i="12"/>
  <c r="Y212" i="12"/>
  <c r="Y215" i="12"/>
  <c r="AD215" i="12"/>
  <c r="AD209" i="12"/>
  <c r="AD210" i="12"/>
  <c r="AB215" i="12"/>
  <c r="AB209" i="12"/>
  <c r="AB210" i="12"/>
  <c r="Z209" i="12"/>
  <c r="Z224" i="12" s="1"/>
  <c r="DJ147" i="12"/>
  <c r="AV97" i="12"/>
  <c r="AX219" i="12"/>
  <c r="CQ147" i="12"/>
  <c r="CI147" i="12"/>
  <c r="W77" i="12"/>
  <c r="CT147" i="12"/>
  <c r="CN147" i="12"/>
  <c r="CM147" i="12"/>
  <c r="CK147" i="12"/>
  <c r="CX154" i="12"/>
  <c r="CI154" i="12"/>
  <c r="E17" i="38"/>
  <c r="AS7" i="12"/>
  <c r="AL7" i="12"/>
  <c r="G17" i="38"/>
  <c r="AP7" i="12"/>
  <c r="CX153" i="12"/>
  <c r="CJ153" i="12"/>
  <c r="CK153" i="12"/>
  <c r="BL7" i="12"/>
  <c r="BD7" i="12"/>
  <c r="AU7" i="12"/>
  <c r="BC7" i="12"/>
  <c r="BC8" i="12" s="1"/>
  <c r="BK7" i="12"/>
  <c r="CQ148" i="12"/>
  <c r="CM148" i="12"/>
  <c r="CI148" i="12"/>
  <c r="CT148" i="12"/>
  <c r="CP148" i="12"/>
  <c r="CL148" i="12"/>
  <c r="CX148" i="12"/>
  <c r="CO148" i="12"/>
  <c r="AR7" i="12"/>
  <c r="AV7" i="12"/>
  <c r="F33" i="41"/>
  <c r="F45" i="41" s="1"/>
  <c r="F34" i="41"/>
  <c r="F36" i="41"/>
  <c r="F43" i="41"/>
  <c r="F44" i="41" s="1"/>
  <c r="AX154" i="12"/>
  <c r="AO7" i="12"/>
  <c r="AX148" i="12"/>
  <c r="BN147" i="12"/>
  <c r="BN154" i="12"/>
  <c r="G33" i="40" s="1"/>
  <c r="CD153" i="12"/>
  <c r="G32" i="40" s="1"/>
  <c r="BH7" i="12"/>
  <c r="AX211" i="12"/>
  <c r="AX147" i="12"/>
  <c r="CD152" i="12"/>
  <c r="G31" i="40" s="1"/>
  <c r="BN149" i="12"/>
  <c r="BG7" i="12"/>
  <c r="AW7" i="12"/>
  <c r="E43" i="41"/>
  <c r="E44" i="41" s="1"/>
  <c r="E33" i="41"/>
  <c r="E45" i="41" s="1"/>
  <c r="E34" i="41"/>
  <c r="E39" i="41" s="1"/>
  <c r="E40" i="41" s="1"/>
  <c r="E36" i="41"/>
  <c r="AN7" i="12"/>
  <c r="AM7" i="12"/>
  <c r="CD148" i="12"/>
  <c r="BN148" i="12"/>
  <c r="G14" i="38"/>
  <c r="BU153" i="12"/>
  <c r="CC153" i="12"/>
  <c r="BV153" i="12"/>
  <c r="BI7" i="12"/>
  <c r="I34" i="41"/>
  <c r="I36" i="41"/>
  <c r="I33" i="41"/>
  <c r="I45" i="41" s="1"/>
  <c r="BX149" i="12"/>
  <c r="C31" i="41"/>
  <c r="B36" i="41"/>
  <c r="B34" i="41"/>
  <c r="B39" i="41" s="1"/>
  <c r="B43" i="41"/>
  <c r="B33" i="41"/>
  <c r="B45" i="41" s="1"/>
  <c r="B40" i="41"/>
  <c r="H31" i="41"/>
  <c r="G26" i="40" l="1"/>
  <c r="BN174" i="12"/>
  <c r="AC196" i="12"/>
  <c r="AC198" i="12" s="1"/>
  <c r="AC225" i="12" s="1"/>
  <c r="AC239" i="12" s="1"/>
  <c r="BW170" i="12"/>
  <c r="CP170" i="12"/>
  <c r="CN173" i="12"/>
  <c r="CU180" i="12"/>
  <c r="CU183" i="12"/>
  <c r="AL17" i="12"/>
  <c r="AH164" i="12"/>
  <c r="AU117" i="12"/>
  <c r="AT178" i="12"/>
  <c r="Z198" i="12"/>
  <c r="DG151" i="12"/>
  <c r="CZ151" i="12"/>
  <c r="DA151" i="12"/>
  <c r="DL151" i="12" s="1"/>
  <c r="DD151" i="12"/>
  <c r="DE151" i="12"/>
  <c r="DH151" i="12"/>
  <c r="DB151" i="12"/>
  <c r="DJ151" i="12"/>
  <c r="DF151" i="12"/>
  <c r="DK151" i="12"/>
  <c r="DC151" i="12"/>
  <c r="W198" i="12"/>
  <c r="W225" i="12" s="1"/>
  <c r="W239" i="12" s="1"/>
  <c r="W241" i="12" s="1"/>
  <c r="AX159" i="12"/>
  <c r="BN182" i="12"/>
  <c r="DB179" i="12"/>
  <c r="BN179" i="12"/>
  <c r="R210" i="12"/>
  <c r="DC179" i="12"/>
  <c r="DD118" i="12"/>
  <c r="N92" i="12"/>
  <c r="N138" i="12" s="1"/>
  <c r="N86" i="12"/>
  <c r="N140" i="12" s="1"/>
  <c r="N142" i="12" s="1"/>
  <c r="BU118" i="12"/>
  <c r="BT179" i="12"/>
  <c r="BT150" i="12"/>
  <c r="BX150" i="12"/>
  <c r="BX7" i="12" s="1"/>
  <c r="BZ150" i="12"/>
  <c r="BS150" i="12"/>
  <c r="BV150" i="12"/>
  <c r="BV7" i="12" s="1"/>
  <c r="CA150" i="12"/>
  <c r="CC150" i="12"/>
  <c r="BW150" i="12"/>
  <c r="CB150" i="12"/>
  <c r="BU150" i="12"/>
  <c r="DL168" i="12"/>
  <c r="AH169" i="12"/>
  <c r="C14" i="38" s="1"/>
  <c r="BF134" i="12"/>
  <c r="BF209" i="12" s="1"/>
  <c r="CQ170" i="12"/>
  <c r="BN172" i="12"/>
  <c r="AN175" i="12"/>
  <c r="L196" i="12"/>
  <c r="N224" i="12"/>
  <c r="R160" i="12"/>
  <c r="AX184" i="12"/>
  <c r="CD182" i="12"/>
  <c r="R174" i="12"/>
  <c r="AH165" i="12"/>
  <c r="R173" i="12"/>
  <c r="AH157" i="12"/>
  <c r="M224" i="12"/>
  <c r="AH210" i="12"/>
  <c r="CL170" i="12"/>
  <c r="AX165" i="12"/>
  <c r="AE196" i="12"/>
  <c r="AE198" i="12" s="1"/>
  <c r="AE225" i="12" s="1"/>
  <c r="AE239" i="12" s="1"/>
  <c r="DF180" i="12"/>
  <c r="BY162" i="12"/>
  <c r="R171" i="12"/>
  <c r="Q224" i="12"/>
  <c r="G257" i="12"/>
  <c r="BN180" i="12"/>
  <c r="BN170" i="12"/>
  <c r="AH172" i="12"/>
  <c r="CU152" i="12"/>
  <c r="CU151" i="12"/>
  <c r="CU181" i="12"/>
  <c r="G23" i="38"/>
  <c r="CT170" i="12"/>
  <c r="G27" i="40"/>
  <c r="CU153" i="12"/>
  <c r="AD224" i="12"/>
  <c r="DL167" i="12"/>
  <c r="CM170" i="12"/>
  <c r="CK170" i="12"/>
  <c r="AH180" i="12"/>
  <c r="AX173" i="12"/>
  <c r="E32" i="40"/>
  <c r="AA198" i="12"/>
  <c r="Q196" i="12"/>
  <c r="R163" i="12"/>
  <c r="BF252" i="12"/>
  <c r="DB152" i="12"/>
  <c r="DG152" i="12"/>
  <c r="DK152" i="12"/>
  <c r="DC152" i="12"/>
  <c r="DE152" i="12"/>
  <c r="DA152" i="12"/>
  <c r="CZ152" i="12"/>
  <c r="DH152" i="12"/>
  <c r="DD152" i="12"/>
  <c r="DF152" i="12"/>
  <c r="DJ152" i="12"/>
  <c r="DI152" i="12"/>
  <c r="BR98" i="12"/>
  <c r="BN98" i="12"/>
  <c r="BM159" i="12"/>
  <c r="BN159" i="12" s="1"/>
  <c r="CX149" i="12"/>
  <c r="CN149" i="12"/>
  <c r="CN155" i="12" s="1"/>
  <c r="CS149" i="12"/>
  <c r="CI149" i="12"/>
  <c r="CL149" i="12"/>
  <c r="CQ149" i="12"/>
  <c r="CM149" i="12"/>
  <c r="CJ149" i="12"/>
  <c r="CP149" i="12"/>
  <c r="CO149" i="12"/>
  <c r="CR149" i="12"/>
  <c r="CT149" i="12"/>
  <c r="CK149" i="12"/>
  <c r="W35" i="12"/>
  <c r="W37" i="12"/>
  <c r="W41" i="12"/>
  <c r="W28" i="12"/>
  <c r="X76" i="12"/>
  <c r="X77" i="12"/>
  <c r="X34" i="12"/>
  <c r="X38" i="12"/>
  <c r="X42" i="12"/>
  <c r="X36" i="12"/>
  <c r="X41" i="12"/>
  <c r="X35" i="12"/>
  <c r="X37" i="12"/>
  <c r="X39" i="12"/>
  <c r="X40" i="12"/>
  <c r="X33" i="12"/>
  <c r="X28" i="12"/>
  <c r="X74" i="12"/>
  <c r="X78" i="12"/>
  <c r="Y11" i="12"/>
  <c r="Y23" i="12" s="1"/>
  <c r="X75" i="12"/>
  <c r="BF193" i="12"/>
  <c r="BF213" i="12"/>
  <c r="BF195" i="12"/>
  <c r="BF208" i="12"/>
  <c r="BF215" i="12"/>
  <c r="BF214" i="12"/>
  <c r="BF212" i="12"/>
  <c r="BF222" i="12"/>
  <c r="BN172" i="28"/>
  <c r="Z225" i="12"/>
  <c r="Z239" i="12" s="1"/>
  <c r="AG198" i="12"/>
  <c r="AG225" i="12" s="1"/>
  <c r="AG239" i="12" s="1"/>
  <c r="BR8" i="12"/>
  <c r="BR206" i="12"/>
  <c r="G136" i="28"/>
  <c r="L190" i="28"/>
  <c r="L217" i="28" s="1"/>
  <c r="L231" i="28" s="1"/>
  <c r="L233" i="28" s="1"/>
  <c r="X17" i="12"/>
  <c r="X26" i="12" s="1"/>
  <c r="P190" i="28"/>
  <c r="P217" i="28" s="1"/>
  <c r="P231" i="28" s="1"/>
  <c r="P233" i="28" s="1"/>
  <c r="J217" i="28"/>
  <c r="J231" i="28" s="1"/>
  <c r="J233" i="28" s="1"/>
  <c r="BL8" i="12"/>
  <c r="BL206" i="12"/>
  <c r="AW97" i="12"/>
  <c r="AQ8" i="12"/>
  <c r="AQ206" i="12"/>
  <c r="AR168" i="12"/>
  <c r="AS107" i="12"/>
  <c r="R168" i="12"/>
  <c r="AQ90" i="28"/>
  <c r="AQ151" i="28" s="1"/>
  <c r="AP151" i="28"/>
  <c r="AX151" i="28" s="1"/>
  <c r="BH97" i="12"/>
  <c r="BG158" i="12"/>
  <c r="BG135" i="12"/>
  <c r="BK8" i="12"/>
  <c r="BK206" i="12"/>
  <c r="BK164" i="12"/>
  <c r="BT257" i="12"/>
  <c r="BU255" i="12"/>
  <c r="BN157" i="12"/>
  <c r="CZ154" i="12"/>
  <c r="DD154" i="12"/>
  <c r="DJ154" i="12"/>
  <c r="DA154" i="12"/>
  <c r="DI154" i="12"/>
  <c r="DH154" i="12"/>
  <c r="DB154" i="12"/>
  <c r="DK154" i="12"/>
  <c r="DF154" i="12"/>
  <c r="DE154" i="12"/>
  <c r="DC154" i="12"/>
  <c r="DG154" i="12"/>
  <c r="AT8" i="12"/>
  <c r="AT206" i="12"/>
  <c r="DI180" i="12"/>
  <c r="DD180" i="12"/>
  <c r="R162" i="12"/>
  <c r="R166" i="12"/>
  <c r="AH160" i="28"/>
  <c r="G28" i="40"/>
  <c r="BD8" i="12"/>
  <c r="BD206" i="12"/>
  <c r="AS8" i="12"/>
  <c r="AS206" i="12"/>
  <c r="CD168" i="12"/>
  <c r="C34" i="40" s="1"/>
  <c r="BC195" i="12"/>
  <c r="BC214" i="12"/>
  <c r="BC210" i="12"/>
  <c r="BC222" i="12"/>
  <c r="BC193" i="12"/>
  <c r="BC215" i="12"/>
  <c r="BC208" i="12"/>
  <c r="BC209" i="12"/>
  <c r="BC212" i="12"/>
  <c r="BC213" i="12"/>
  <c r="BC216" i="12"/>
  <c r="AX172" i="12"/>
  <c r="CM255" i="12"/>
  <c r="CL257" i="12"/>
  <c r="W70" i="12"/>
  <c r="W59" i="12"/>
  <c r="BM8" i="12"/>
  <c r="BM206" i="12"/>
  <c r="BG117" i="12"/>
  <c r="BF178" i="12"/>
  <c r="AH208" i="12"/>
  <c r="X224" i="12"/>
  <c r="BY7" i="12"/>
  <c r="BY155" i="12"/>
  <c r="DG180" i="12"/>
  <c r="DH180" i="12"/>
  <c r="AX170" i="12"/>
  <c r="R176" i="12"/>
  <c r="BF255" i="12"/>
  <c r="BE257" i="12"/>
  <c r="BC196" i="12"/>
  <c r="P196" i="12"/>
  <c r="P198" i="12" s="1"/>
  <c r="P225" i="12" s="1"/>
  <c r="P239" i="12" s="1"/>
  <c r="P241" i="12" s="1"/>
  <c r="P224" i="12"/>
  <c r="CQ112" i="12"/>
  <c r="CP173" i="12"/>
  <c r="AX169" i="12"/>
  <c r="BN161" i="12"/>
  <c r="J196" i="12"/>
  <c r="J198" i="12"/>
  <c r="J225" i="12" s="1"/>
  <c r="J243" i="12"/>
  <c r="CD142" i="28"/>
  <c r="AQ114" i="12"/>
  <c r="AP175" i="12"/>
  <c r="R193" i="12"/>
  <c r="AH158" i="28"/>
  <c r="AH154" i="28"/>
  <c r="R156" i="28"/>
  <c r="AP100" i="28"/>
  <c r="AO161" i="28"/>
  <c r="R205" i="28"/>
  <c r="BF153" i="28"/>
  <c r="AH155" i="28"/>
  <c r="BU141" i="28"/>
  <c r="BU147" i="28" s="1"/>
  <c r="CC141" i="28"/>
  <c r="CC147" i="28" s="1"/>
  <c r="BV141" i="28"/>
  <c r="BV147" i="28" s="1"/>
  <c r="BS141" i="28"/>
  <c r="BS147" i="28" s="1"/>
  <c r="CA141" i="28"/>
  <c r="CA147" i="28" s="1"/>
  <c r="BT141" i="28"/>
  <c r="BT147" i="28" s="1"/>
  <c r="CB141" i="28"/>
  <c r="CB147" i="28" s="1"/>
  <c r="BZ141" i="28"/>
  <c r="BZ147" i="28" s="1"/>
  <c r="BR141" i="28"/>
  <c r="BY141" i="28"/>
  <c r="BY147" i="28" s="1"/>
  <c r="BW141" i="28"/>
  <c r="BX141" i="28"/>
  <c r="BX147" i="28" s="1"/>
  <c r="F136" i="28"/>
  <c r="AH156" i="28"/>
  <c r="AH206" i="28"/>
  <c r="CB91" i="28"/>
  <c r="CA152" i="28"/>
  <c r="M217" i="28"/>
  <c r="M231" i="28" s="1"/>
  <c r="M233" i="28" s="1"/>
  <c r="R147" i="28"/>
  <c r="BY108" i="28"/>
  <c r="BX169" i="28"/>
  <c r="AX153" i="28"/>
  <c r="AP160" i="28"/>
  <c r="AQ99" i="28"/>
  <c r="Y216" i="28"/>
  <c r="BB205" i="28"/>
  <c r="BB200" i="28"/>
  <c r="BB208" i="28"/>
  <c r="BB207" i="28"/>
  <c r="BB201" i="28"/>
  <c r="BB206" i="28"/>
  <c r="BB202" i="28"/>
  <c r="BB185" i="28"/>
  <c r="BB187" i="28"/>
  <c r="BB204" i="28"/>
  <c r="BB214" i="28"/>
  <c r="X235" i="28"/>
  <c r="W190" i="28"/>
  <c r="Z190" i="28"/>
  <c r="Z216" i="28"/>
  <c r="BG235" i="28"/>
  <c r="N217" i="28"/>
  <c r="N231" i="28" s="1"/>
  <c r="N233" i="28" s="1"/>
  <c r="BN165" i="28"/>
  <c r="BU228" i="28"/>
  <c r="F196" i="12"/>
  <c r="AH170" i="28"/>
  <c r="BB147" i="28"/>
  <c r="BN141" i="28"/>
  <c r="CB95" i="28"/>
  <c r="CA156" i="28"/>
  <c r="AQ163" i="28"/>
  <c r="AR102" i="28"/>
  <c r="BR9" i="28"/>
  <c r="BM18" i="28"/>
  <c r="AL18" i="28"/>
  <c r="AM9" i="28"/>
  <c r="AX8" i="28"/>
  <c r="BY100" i="28"/>
  <c r="BX161" i="28"/>
  <c r="AP9" i="28"/>
  <c r="AP18" i="28" s="1"/>
  <c r="AO18" i="28"/>
  <c r="R160" i="28"/>
  <c r="I190" i="28"/>
  <c r="I217" i="28" s="1"/>
  <c r="BC126" i="28"/>
  <c r="BD88" i="28"/>
  <c r="BC149" i="28"/>
  <c r="K190" i="28"/>
  <c r="K217" i="28" s="1"/>
  <c r="K231" i="28" s="1"/>
  <c r="K233" i="28" s="1"/>
  <c r="AC188" i="28"/>
  <c r="AC190" i="28"/>
  <c r="AC217" i="28" s="1"/>
  <c r="AC231" i="28" s="1"/>
  <c r="AC233" i="28" s="1"/>
  <c r="AD188" i="28"/>
  <c r="AD190" i="28"/>
  <c r="AD217" i="28" s="1"/>
  <c r="AD231" i="28" s="1"/>
  <c r="AD233" i="28" s="1"/>
  <c r="CD175" i="28"/>
  <c r="AR172" i="28"/>
  <c r="AS111" i="28"/>
  <c r="N190" i="28"/>
  <c r="H190" i="28"/>
  <c r="H217" i="28" s="1"/>
  <c r="H231" i="28" s="1"/>
  <c r="H233" i="28" s="1"/>
  <c r="BK108" i="28"/>
  <c r="BJ169" i="28"/>
  <c r="BG228" i="28"/>
  <c r="AW8" i="12"/>
  <c r="AW206" i="12"/>
  <c r="R172" i="12"/>
  <c r="E34" i="40"/>
  <c r="L198" i="12"/>
  <c r="L225" i="12" s="1"/>
  <c r="L239" i="12" s="1"/>
  <c r="L241" i="12" s="1"/>
  <c r="L224" i="12"/>
  <c r="AG196" i="12"/>
  <c r="M196" i="12"/>
  <c r="M198" i="12" s="1"/>
  <c r="M225" i="12" s="1"/>
  <c r="M239" i="12" s="1"/>
  <c r="M241" i="12" s="1"/>
  <c r="N198" i="12"/>
  <c r="H257" i="12"/>
  <c r="BN171" i="12"/>
  <c r="AH159" i="28"/>
  <c r="H228" i="28"/>
  <c r="H244" i="28"/>
  <c r="G244" i="28"/>
  <c r="BE127" i="28"/>
  <c r="BE150" i="28"/>
  <c r="BF89" i="28"/>
  <c r="BU101" i="28"/>
  <c r="BT162" i="28"/>
  <c r="BT127" i="28"/>
  <c r="BG94" i="28"/>
  <c r="BF155" i="28"/>
  <c r="R152" i="28"/>
  <c r="AH172" i="28"/>
  <c r="W216" i="28"/>
  <c r="BF147" i="28"/>
  <c r="AH201" i="28"/>
  <c r="AO91" i="28"/>
  <c r="AN152" i="28"/>
  <c r="AN165" i="28"/>
  <c r="AO104" i="28"/>
  <c r="AQ98" i="28"/>
  <c r="AP159" i="28"/>
  <c r="BJ99" i="28"/>
  <c r="BI160" i="28"/>
  <c r="BN175" i="28"/>
  <c r="N84" i="28"/>
  <c r="N130" i="28" s="1"/>
  <c r="BH92" i="28"/>
  <c r="BG153" i="28"/>
  <c r="J136" i="28"/>
  <c r="AE188" i="28"/>
  <c r="AE190" i="28" s="1"/>
  <c r="AE217" i="28" s="1"/>
  <c r="AE231" i="28" s="1"/>
  <c r="AE233" i="28" s="1"/>
  <c r="AH157" i="28"/>
  <c r="BD232" i="28"/>
  <c r="BC244" i="28"/>
  <c r="AX170" i="28"/>
  <c r="BU249" i="28"/>
  <c r="BV248" i="28"/>
  <c r="R168" i="28"/>
  <c r="AU115" i="12"/>
  <c r="AT176" i="12"/>
  <c r="BN160" i="12"/>
  <c r="AB243" i="12"/>
  <c r="J255" i="12"/>
  <c r="I257" i="12"/>
  <c r="BH236" i="12"/>
  <c r="BH252" i="12"/>
  <c r="BE168" i="28"/>
  <c r="BF109" i="28"/>
  <c r="BE170" i="28"/>
  <c r="DB243" i="12"/>
  <c r="H249" i="28"/>
  <c r="I247" i="28"/>
  <c r="AH162" i="28"/>
  <c r="F198" i="12"/>
  <c r="AQ118" i="12"/>
  <c r="AP179" i="12"/>
  <c r="G188" i="28"/>
  <c r="G190" i="28"/>
  <c r="R151" i="28"/>
  <c r="AH150" i="28"/>
  <c r="AO249" i="28"/>
  <c r="AP248" i="28"/>
  <c r="CC98" i="28"/>
  <c r="CB159" i="28"/>
  <c r="P135" i="28"/>
  <c r="AH163" i="28"/>
  <c r="BK147" i="28"/>
  <c r="BX92" i="28"/>
  <c r="BW153" i="28"/>
  <c r="AO107" i="28"/>
  <c r="AN168" i="28"/>
  <c r="AH166" i="28"/>
  <c r="H218" i="28"/>
  <c r="H136" i="28"/>
  <c r="V216" i="28"/>
  <c r="AH200" i="28"/>
  <c r="AM207" i="28"/>
  <c r="AM202" i="28"/>
  <c r="AM204" i="28"/>
  <c r="AM200" i="28"/>
  <c r="AM216" i="28" s="1"/>
  <c r="AM185" i="28"/>
  <c r="AM214" i="28"/>
  <c r="AM201" i="28"/>
  <c r="AM206" i="28"/>
  <c r="AM187" i="28"/>
  <c r="AO103" i="28"/>
  <c r="AN164" i="28"/>
  <c r="AQ88" i="28"/>
  <c r="AP149" i="28"/>
  <c r="R155" i="28"/>
  <c r="N79" i="28"/>
  <c r="R79" i="28" s="1"/>
  <c r="R62" i="28"/>
  <c r="BN161" i="28"/>
  <c r="AN228" i="28"/>
  <c r="AN244" i="28" s="1"/>
  <c r="AM244" i="28"/>
  <c r="Y190" i="28"/>
  <c r="Y217" i="28" s="1"/>
  <c r="Y231" i="28" s="1"/>
  <c r="Y233" i="28" s="1"/>
  <c r="G235" i="28"/>
  <c r="O216" i="28"/>
  <c r="O217" i="28" s="1"/>
  <c r="O231" i="28" s="1"/>
  <c r="O233" i="28" s="1"/>
  <c r="BE249" i="28"/>
  <c r="BF247" i="28"/>
  <c r="AX158" i="28"/>
  <c r="BH93" i="28"/>
  <c r="BG154" i="28"/>
  <c r="AH171" i="12"/>
  <c r="AM208" i="28"/>
  <c r="AM205" i="28"/>
  <c r="AX147" i="28"/>
  <c r="R206" i="28"/>
  <c r="BY89" i="28"/>
  <c r="BX150" i="28"/>
  <c r="BN159" i="28"/>
  <c r="BM172" i="28"/>
  <c r="BN111" i="28"/>
  <c r="AT18" i="28"/>
  <c r="AU9" i="28"/>
  <c r="AU18" i="28" s="1"/>
  <c r="AO108" i="28"/>
  <c r="AN169" i="28"/>
  <c r="AH214" i="28"/>
  <c r="CA109" i="28"/>
  <c r="BZ170" i="28"/>
  <c r="AQ89" i="28"/>
  <c r="BM106" i="28"/>
  <c r="BL167" i="28"/>
  <c r="AC216" i="28"/>
  <c r="Q136" i="28"/>
  <c r="X22" i="28"/>
  <c r="AB190" i="28"/>
  <c r="AB217" i="28" s="1"/>
  <c r="AB231" i="28" s="1"/>
  <c r="AB233" i="28" s="1"/>
  <c r="AB188" i="28"/>
  <c r="R77" i="28"/>
  <c r="R84" i="28" s="1"/>
  <c r="BW235" i="28"/>
  <c r="BG152" i="28"/>
  <c r="BH91" i="28"/>
  <c r="V21" i="28"/>
  <c r="W13" i="28"/>
  <c r="W19" i="28"/>
  <c r="AE216" i="28"/>
  <c r="L136" i="28"/>
  <c r="L218" i="28"/>
  <c r="AH18" i="28"/>
  <c r="AL8" i="12"/>
  <c r="AL206" i="12"/>
  <c r="AX7" i="12"/>
  <c r="O143" i="12"/>
  <c r="Q198" i="12"/>
  <c r="Q225" i="12" s="1"/>
  <c r="Q239" i="12" s="1"/>
  <c r="BM103" i="12"/>
  <c r="BL164" i="12"/>
  <c r="AV8" i="12"/>
  <c r="AV206" i="12"/>
  <c r="BV8" i="12"/>
  <c r="BV206" i="12"/>
  <c r="Y224" i="12"/>
  <c r="Y225" i="12" s="1"/>
  <c r="Y239" i="12" s="1"/>
  <c r="Y241" i="12" s="1"/>
  <c r="DL169" i="12"/>
  <c r="BF177" i="12"/>
  <c r="BG116" i="12"/>
  <c r="AV158" i="12"/>
  <c r="BV115" i="12"/>
  <c r="BU176" i="12"/>
  <c r="BI8" i="12"/>
  <c r="BI206" i="12"/>
  <c r="AR8" i="12"/>
  <c r="AR206" i="12"/>
  <c r="DL181" i="12"/>
  <c r="BE8" i="12"/>
  <c r="BE206" i="12"/>
  <c r="BN173" i="12"/>
  <c r="W57" i="12"/>
  <c r="W68" i="12"/>
  <c r="AQ180" i="12"/>
  <c r="AR119" i="12"/>
  <c r="AX171" i="12"/>
  <c r="AM8" i="12"/>
  <c r="AM206" i="12"/>
  <c r="W252" i="12"/>
  <c r="J236" i="12"/>
  <c r="J252" i="12"/>
  <c r="AL206" i="28"/>
  <c r="AL202" i="28"/>
  <c r="AL201" i="28"/>
  <c r="AL200" i="28"/>
  <c r="AL204" i="28"/>
  <c r="AL207" i="28"/>
  <c r="AL214" i="28"/>
  <c r="AL187" i="28"/>
  <c r="I188" i="28"/>
  <c r="B44" i="41"/>
  <c r="BH8" i="12"/>
  <c r="BH206" i="12"/>
  <c r="V24" i="12"/>
  <c r="W13" i="12"/>
  <c r="AU105" i="12"/>
  <c r="CD174" i="12"/>
  <c r="C38" i="40" s="1"/>
  <c r="AL214" i="12"/>
  <c r="AL209" i="12"/>
  <c r="AL215" i="12"/>
  <c r="AL210" i="12"/>
  <c r="AL222" i="12"/>
  <c r="AL195" i="12"/>
  <c r="AL208" i="12"/>
  <c r="AL212" i="12"/>
  <c r="CD160" i="12"/>
  <c r="CD172" i="12"/>
  <c r="CD181" i="12"/>
  <c r="DC255" i="12"/>
  <c r="DB257" i="12"/>
  <c r="R217" i="12"/>
  <c r="CD173" i="12"/>
  <c r="AH222" i="12"/>
  <c r="AN134" i="12"/>
  <c r="AO96" i="12"/>
  <c r="AN157" i="12"/>
  <c r="BN162" i="12"/>
  <c r="W52" i="12"/>
  <c r="W63" i="12"/>
  <c r="W86" i="12"/>
  <c r="W140" i="12" s="1"/>
  <c r="CU171" i="12"/>
  <c r="BT236" i="12"/>
  <c r="BT252" i="12" s="1"/>
  <c r="AQ243" i="12"/>
  <c r="H196" i="12"/>
  <c r="H198" i="12" s="1"/>
  <c r="H225" i="12" s="1"/>
  <c r="AB196" i="12"/>
  <c r="AH196" i="12" s="1"/>
  <c r="AT166" i="12"/>
  <c r="BN167" i="12"/>
  <c r="I252" i="12"/>
  <c r="BW7" i="28"/>
  <c r="BW147" i="28"/>
  <c r="CD140" i="28"/>
  <c r="AR99" i="12"/>
  <c r="AQ160" i="12"/>
  <c r="AR116" i="12"/>
  <c r="AQ177" i="12"/>
  <c r="BH165" i="12"/>
  <c r="BI104" i="12"/>
  <c r="K196" i="12"/>
  <c r="K198" i="12" s="1"/>
  <c r="K225" i="12" s="1"/>
  <c r="BN175" i="12"/>
  <c r="AN135" i="12"/>
  <c r="AO101" i="12"/>
  <c r="F216" i="28"/>
  <c r="R200" i="28"/>
  <c r="CD155" i="28"/>
  <c r="X216" i="28"/>
  <c r="BT243" i="12"/>
  <c r="R223" i="12"/>
  <c r="AG216" i="28"/>
  <c r="G216" i="28"/>
  <c r="BE153" i="28"/>
  <c r="AH202" i="28"/>
  <c r="AN249" i="28"/>
  <c r="CD168" i="28"/>
  <c r="AH153" i="28"/>
  <c r="AP150" i="28"/>
  <c r="AH165" i="28"/>
  <c r="Q188" i="28"/>
  <c r="Q190" i="28" s="1"/>
  <c r="Q217" i="28" s="1"/>
  <c r="AA190" i="28"/>
  <c r="AA217" i="28" s="1"/>
  <c r="AA231" i="28" s="1"/>
  <c r="AA233" i="28" s="1"/>
  <c r="K218" i="28"/>
  <c r="K136" i="28"/>
  <c r="AL188" i="28"/>
  <c r="AQ18" i="28"/>
  <c r="AR9" i="28"/>
  <c r="AR18" i="28" s="1"/>
  <c r="V66" i="28"/>
  <c r="W20" i="28"/>
  <c r="V24" i="28"/>
  <c r="AX154" i="28"/>
  <c r="C34" i="41"/>
  <c r="C43" i="41"/>
  <c r="C44" i="41" s="1"/>
  <c r="C33" i="41"/>
  <c r="C45" i="41" s="1"/>
  <c r="B55" i="41" s="1"/>
  <c r="C36" i="41"/>
  <c r="CU168" i="12"/>
  <c r="CU160" i="12"/>
  <c r="BB155" i="12"/>
  <c r="BN150" i="12"/>
  <c r="DC236" i="12"/>
  <c r="DC252" i="12" s="1"/>
  <c r="W55" i="12"/>
  <c r="W66" i="12"/>
  <c r="Y240" i="12"/>
  <c r="X252" i="12"/>
  <c r="CU148" i="12"/>
  <c r="AP8" i="12"/>
  <c r="AP206" i="12"/>
  <c r="BV96" i="12"/>
  <c r="BE215" i="12"/>
  <c r="BE212" i="12"/>
  <c r="BE222" i="12"/>
  <c r="BE193" i="12"/>
  <c r="BE196" i="12" s="1"/>
  <c r="BE214" i="12"/>
  <c r="BE210" i="12"/>
  <c r="BE208" i="12"/>
  <c r="BE195" i="12"/>
  <c r="BE209" i="12"/>
  <c r="BE213" i="12"/>
  <c r="BE216" i="12"/>
  <c r="AH173" i="12"/>
  <c r="C16" i="38" s="1"/>
  <c r="AN8" i="12"/>
  <c r="AN206" i="12"/>
  <c r="W58" i="12"/>
  <c r="W69" i="12"/>
  <c r="DL173" i="12"/>
  <c r="AH209" i="12"/>
  <c r="CD171" i="12"/>
  <c r="BD195" i="12"/>
  <c r="BD214" i="12"/>
  <c r="BD210" i="12"/>
  <c r="BD216" i="12"/>
  <c r="BD222" i="12"/>
  <c r="BD213" i="12"/>
  <c r="BD209" i="12"/>
  <c r="BD212" i="12"/>
  <c r="BD215" i="12"/>
  <c r="BD193" i="12"/>
  <c r="BD196" i="12" s="1"/>
  <c r="BD208" i="12"/>
  <c r="AL216" i="12"/>
  <c r="AL213" i="12"/>
  <c r="AH170" i="12"/>
  <c r="C15" i="38" s="1"/>
  <c r="CU164" i="12"/>
  <c r="BN163" i="12"/>
  <c r="AN163" i="12"/>
  <c r="AO102" i="12"/>
  <c r="O196" i="12"/>
  <c r="O198" i="12"/>
  <c r="O225" i="12" s="1"/>
  <c r="O239" i="12" s="1"/>
  <c r="O241" i="12" s="1"/>
  <c r="CD145" i="28"/>
  <c r="BD243" i="12"/>
  <c r="CO7" i="12"/>
  <c r="BC206" i="12"/>
  <c r="CU147" i="12"/>
  <c r="DL147" i="12"/>
  <c r="AC224" i="12"/>
  <c r="AH179" i="12"/>
  <c r="DI148" i="12"/>
  <c r="DA148" i="12"/>
  <c r="DH148" i="12"/>
  <c r="CZ148" i="12"/>
  <c r="DG148" i="12"/>
  <c r="DD148" i="12"/>
  <c r="DF148" i="12"/>
  <c r="DE148" i="12"/>
  <c r="DK148" i="12"/>
  <c r="DC148" i="12"/>
  <c r="DB148" i="12"/>
  <c r="DJ148" i="12"/>
  <c r="AD196" i="12"/>
  <c r="AD198" i="12" s="1"/>
  <c r="DL174" i="12"/>
  <c r="R213" i="12"/>
  <c r="G224" i="12"/>
  <c r="BF8" i="12"/>
  <c r="BF206" i="12"/>
  <c r="BF176" i="12"/>
  <c r="AH215" i="12"/>
  <c r="BN181" i="12"/>
  <c r="CD180" i="12"/>
  <c r="AM134" i="12"/>
  <c r="R215" i="12"/>
  <c r="AW164" i="12"/>
  <c r="AX164" i="12" s="1"/>
  <c r="BS252" i="12"/>
  <c r="L226" i="12"/>
  <c r="L144" i="12"/>
  <c r="V224" i="12"/>
  <c r="BW102" i="12"/>
  <c r="BV163" i="12"/>
  <c r="AX155" i="12"/>
  <c r="G144" i="12"/>
  <c r="I144" i="12"/>
  <c r="CA7" i="28"/>
  <c r="CA114" i="12"/>
  <c r="BZ175" i="12"/>
  <c r="AL196" i="12"/>
  <c r="CB101" i="12"/>
  <c r="CA162" i="12"/>
  <c r="F144" i="12"/>
  <c r="P92" i="12"/>
  <c r="P138" i="12" s="1"/>
  <c r="R138" i="12" s="1"/>
  <c r="P86" i="12"/>
  <c r="P140" i="12" s="1"/>
  <c r="P142" i="12" s="1"/>
  <c r="CL243" i="12"/>
  <c r="CD143" i="28"/>
  <c r="CD183" i="12"/>
  <c r="C42" i="40" s="1"/>
  <c r="G198" i="12"/>
  <c r="M140" i="12"/>
  <c r="BR105" i="12"/>
  <c r="BM166" i="12"/>
  <c r="BN166" i="12" s="1"/>
  <c r="BN105" i="12"/>
  <c r="AM135" i="12"/>
  <c r="H224" i="12"/>
  <c r="R195" i="12"/>
  <c r="BJ103" i="28"/>
  <c r="BI164" i="28"/>
  <c r="AN126" i="28"/>
  <c r="R204" i="28"/>
  <c r="BD153" i="28"/>
  <c r="AN106" i="28"/>
  <c r="AM167" i="28"/>
  <c r="BU110" i="28"/>
  <c r="BT171" i="28"/>
  <c r="F188" i="28"/>
  <c r="AH204" i="28"/>
  <c r="CB103" i="28"/>
  <c r="CA164" i="28"/>
  <c r="J216" i="28"/>
  <c r="CB99" i="28"/>
  <c r="CA160" i="28"/>
  <c r="AR110" i="28"/>
  <c r="AQ171" i="28"/>
  <c r="P188" i="28"/>
  <c r="BL102" i="28"/>
  <c r="BK163" i="28"/>
  <c r="AN94" i="28"/>
  <c r="AM155" i="28"/>
  <c r="AH161" i="28"/>
  <c r="X190" i="28"/>
  <c r="X217" i="28" s="1"/>
  <c r="X231" i="28" s="1"/>
  <c r="X233" i="28" s="1"/>
  <c r="AH149" i="28"/>
  <c r="V190" i="28"/>
  <c r="M132" i="28"/>
  <c r="AS247" i="28"/>
  <c r="DD153" i="12"/>
  <c r="CZ153" i="12"/>
  <c r="DA153" i="12"/>
  <c r="DC153" i="12"/>
  <c r="DE153" i="12"/>
  <c r="DG153" i="12"/>
  <c r="DB153" i="12"/>
  <c r="DH153" i="12"/>
  <c r="DI153" i="12"/>
  <c r="DK153" i="12"/>
  <c r="DF153" i="12"/>
  <c r="DJ153" i="12"/>
  <c r="CU167" i="12"/>
  <c r="BR155" i="12"/>
  <c r="CD150" i="12"/>
  <c r="AO174" i="12"/>
  <c r="AP113" i="12"/>
  <c r="W257" i="12"/>
  <c r="X255" i="12"/>
  <c r="CD144" i="28"/>
  <c r="O84" i="28"/>
  <c r="O130" i="28" s="1"/>
  <c r="O78" i="28"/>
  <c r="O132" i="28" s="1"/>
  <c r="O134" i="28" s="1"/>
  <c r="BB7" i="12"/>
  <c r="CD169" i="12"/>
  <c r="AH166" i="12"/>
  <c r="R209" i="12"/>
  <c r="F224" i="12"/>
  <c r="DK180" i="12"/>
  <c r="CU169" i="12"/>
  <c r="DL172" i="12"/>
  <c r="R222" i="12"/>
  <c r="AH163" i="12"/>
  <c r="DE170" i="12"/>
  <c r="DF109" i="12"/>
  <c r="CA105" i="12"/>
  <c r="BZ166" i="12"/>
  <c r="X198" i="12"/>
  <c r="X225" i="12" s="1"/>
  <c r="X239" i="12" s="1"/>
  <c r="X241" i="12" s="1"/>
  <c r="BJ8" i="12"/>
  <c r="BJ206" i="12"/>
  <c r="Q143" i="12"/>
  <c r="CD149" i="12"/>
  <c r="AH155" i="12"/>
  <c r="DL160" i="12"/>
  <c r="CL236" i="12"/>
  <c r="CL252" i="12" s="1"/>
  <c r="CK252" i="12"/>
  <c r="W61" i="12"/>
  <c r="W72" i="12"/>
  <c r="BG8" i="12"/>
  <c r="BG206" i="12"/>
  <c r="AO8" i="12"/>
  <c r="AO206" i="12"/>
  <c r="CK155" i="12"/>
  <c r="AA224" i="12"/>
  <c r="AA225" i="12" s="1"/>
  <c r="AA239" i="12" s="1"/>
  <c r="I39" i="41"/>
  <c r="I40" i="41" s="1"/>
  <c r="AU206" i="12"/>
  <c r="AU8" i="12"/>
  <c r="H43" i="41"/>
  <c r="H44" i="41" s="1"/>
  <c r="H33" i="41"/>
  <c r="H45" i="41" s="1"/>
  <c r="H34" i="41"/>
  <c r="H36" i="41"/>
  <c r="F39" i="41"/>
  <c r="F40" i="41" s="1"/>
  <c r="AB224" i="12"/>
  <c r="CD167" i="12"/>
  <c r="CI170" i="12"/>
  <c r="CA170" i="12"/>
  <c r="CD170" i="12" s="1"/>
  <c r="C36" i="40" s="1"/>
  <c r="CR170" i="12"/>
  <c r="CU172" i="12"/>
  <c r="AX167" i="12"/>
  <c r="BN169" i="12"/>
  <c r="AH212" i="12"/>
  <c r="DL164" i="12"/>
  <c r="W64" i="12"/>
  <c r="W53" i="12"/>
  <c r="CL150" i="12"/>
  <c r="CL155" i="12" s="1"/>
  <c r="CI150" i="12"/>
  <c r="CI155" i="12" s="1"/>
  <c r="CM150" i="12"/>
  <c r="CO150" i="12"/>
  <c r="CQ150" i="12"/>
  <c r="CQ7" i="12" s="1"/>
  <c r="CS150" i="12"/>
  <c r="CX150" i="12"/>
  <c r="CN150" i="12"/>
  <c r="CN7" i="12" s="1"/>
  <c r="CR150" i="12"/>
  <c r="CJ150" i="12"/>
  <c r="CP150" i="12"/>
  <c r="CT150" i="12"/>
  <c r="CT7" i="12" s="1"/>
  <c r="CK150" i="12"/>
  <c r="CK7" i="12" s="1"/>
  <c r="DJ180" i="12"/>
  <c r="DL171" i="12"/>
  <c r="AN257" i="12"/>
  <c r="AO255" i="12"/>
  <c r="BT100" i="12"/>
  <c r="BS161" i="12"/>
  <c r="AP121" i="12"/>
  <c r="AO182" i="12"/>
  <c r="BN168" i="12"/>
  <c r="R155" i="12"/>
  <c r="AP100" i="12"/>
  <c r="AP161" i="12" s="1"/>
  <c r="AO161" i="12"/>
  <c r="AX161" i="12" s="1"/>
  <c r="DE180" i="12"/>
  <c r="R167" i="12"/>
  <c r="BB209" i="12"/>
  <c r="BB215" i="12"/>
  <c r="BB216" i="12"/>
  <c r="BB193" i="12"/>
  <c r="BB196" i="12" s="1"/>
  <c r="BB208" i="12"/>
  <c r="BB222" i="12"/>
  <c r="BB213" i="12"/>
  <c r="BB210" i="12"/>
  <c r="BB214" i="12"/>
  <c r="BB195" i="12"/>
  <c r="BB212" i="12"/>
  <c r="AH174" i="12"/>
  <c r="AC236" i="12"/>
  <c r="V198" i="12"/>
  <c r="AO236" i="12"/>
  <c r="AO252" i="12" s="1"/>
  <c r="H144" i="12"/>
  <c r="AH159" i="12"/>
  <c r="BV103" i="12"/>
  <c r="BU164" i="12"/>
  <c r="P87" i="12"/>
  <c r="R87" i="12" s="1"/>
  <c r="R70" i="12"/>
  <c r="I196" i="12"/>
  <c r="I198" i="12" s="1"/>
  <c r="I225" i="12" s="1"/>
  <c r="I239" i="12" s="1"/>
  <c r="I241" i="12" s="1"/>
  <c r="R170" i="12"/>
  <c r="AH152" i="28"/>
  <c r="AB216" i="28"/>
  <c r="R164" i="12"/>
  <c r="R175" i="12"/>
  <c r="R216" i="12"/>
  <c r="CD163" i="28"/>
  <c r="AH147" i="28"/>
  <c r="R163" i="28"/>
  <c r="R201" i="28"/>
  <c r="AH171" i="28"/>
  <c r="AH189" i="28"/>
  <c r="R164" i="28"/>
  <c r="BN9" i="28"/>
  <c r="BC18" i="28"/>
  <c r="BH18" i="28"/>
  <c r="BI9" i="28"/>
  <c r="BI18" i="28" s="1"/>
  <c r="BH101" i="28"/>
  <c r="BG162" i="28"/>
  <c r="AH207" i="28"/>
  <c r="CC106" i="28"/>
  <c r="CB167" i="28"/>
  <c r="BN97" i="28"/>
  <c r="BM158" i="28"/>
  <c r="BN158" i="28" s="1"/>
  <c r="F190" i="28"/>
  <c r="L188" i="28"/>
  <c r="CC151" i="28"/>
  <c r="CD151" i="28" s="1"/>
  <c r="CD90" i="28"/>
  <c r="AM249" i="28"/>
  <c r="Y247" i="28"/>
  <c r="X249" i="28"/>
  <c r="AF216" i="28"/>
  <c r="AF188" i="28"/>
  <c r="AF190" i="28"/>
  <c r="AF217" i="28" s="1"/>
  <c r="AF231" i="28" s="1"/>
  <c r="AF233" i="28" s="1"/>
  <c r="AG188" i="28"/>
  <c r="AG190" i="28" s="1"/>
  <c r="AG217" i="28" s="1"/>
  <c r="AG231" i="28" s="1"/>
  <c r="BE151" i="28"/>
  <c r="BF90" i="28"/>
  <c r="AH164" i="28"/>
  <c r="R214" i="28"/>
  <c r="BN8" i="28"/>
  <c r="X15" i="28"/>
  <c r="Y228" i="28"/>
  <c r="Y244" i="28"/>
  <c r="AT235" i="28"/>
  <c r="BU155" i="12" l="1"/>
  <c r="BU7" i="12"/>
  <c r="BF198" i="12"/>
  <c r="BF225" i="12" s="1"/>
  <c r="BF239" i="12" s="1"/>
  <c r="BF241" i="12" s="1"/>
  <c r="CZ149" i="12"/>
  <c r="DG149" i="12"/>
  <c r="DI149" i="12"/>
  <c r="DK149" i="12"/>
  <c r="DB149" i="12"/>
  <c r="DD149" i="12"/>
  <c r="DD7" i="12" s="1"/>
  <c r="DC149" i="12"/>
  <c r="DH149" i="12"/>
  <c r="DH7" i="12" s="1"/>
  <c r="DF149" i="12"/>
  <c r="DF7" i="12" s="1"/>
  <c r="DA149" i="12"/>
  <c r="DJ149" i="12"/>
  <c r="DE149" i="12"/>
  <c r="CB155" i="12"/>
  <c r="CB7" i="12"/>
  <c r="BT155" i="12"/>
  <c r="CD155" i="12" s="1"/>
  <c r="BT7" i="12"/>
  <c r="DL152" i="12"/>
  <c r="BW155" i="12"/>
  <c r="BW7" i="12"/>
  <c r="CC7" i="12"/>
  <c r="CC155" i="12"/>
  <c r="BV118" i="12"/>
  <c r="BU179" i="12"/>
  <c r="AV117" i="12"/>
  <c r="AU178" i="12"/>
  <c r="N225" i="12"/>
  <c r="N239" i="12" s="1"/>
  <c r="N241" i="12" s="1"/>
  <c r="CT155" i="12"/>
  <c r="BS98" i="12"/>
  <c r="BR159" i="12"/>
  <c r="CA7" i="12"/>
  <c r="CA155" i="12"/>
  <c r="R224" i="12"/>
  <c r="C37" i="40"/>
  <c r="BF196" i="12"/>
  <c r="N143" i="12"/>
  <c r="N144" i="12" s="1"/>
  <c r="C35" i="40"/>
  <c r="BX155" i="12"/>
  <c r="BC198" i="12"/>
  <c r="BF210" i="12"/>
  <c r="BF216" i="12"/>
  <c r="CU149" i="12"/>
  <c r="BS155" i="12"/>
  <c r="BS7" i="12"/>
  <c r="DD179" i="12"/>
  <c r="DE118" i="12"/>
  <c r="CO155" i="12"/>
  <c r="CP155" i="12"/>
  <c r="CM155" i="12"/>
  <c r="AD225" i="12"/>
  <c r="AD239" i="12" s="1"/>
  <c r="BD224" i="12"/>
  <c r="DL180" i="12"/>
  <c r="BZ7" i="12"/>
  <c r="BZ155" i="12"/>
  <c r="BV155" i="12"/>
  <c r="W71" i="12"/>
  <c r="W60" i="12"/>
  <c r="W87" i="12" s="1"/>
  <c r="W67" i="12"/>
  <c r="W56" i="12"/>
  <c r="W54" i="12"/>
  <c r="W65" i="12"/>
  <c r="G43" i="40"/>
  <c r="Q241" i="12"/>
  <c r="R239" i="12"/>
  <c r="BB190" i="28"/>
  <c r="Y17" i="12"/>
  <c r="Y26" i="12" s="1"/>
  <c r="AH231" i="28"/>
  <c r="AG233" i="28"/>
  <c r="CQ8" i="12"/>
  <c r="CQ206" i="12"/>
  <c r="Q231" i="28"/>
  <c r="Q218" i="28"/>
  <c r="H239" i="12"/>
  <c r="H241" i="12" s="1"/>
  <c r="H226" i="12"/>
  <c r="K239" i="12"/>
  <c r="K241" i="12" s="1"/>
  <c r="K226" i="12"/>
  <c r="AN188" i="28"/>
  <c r="CT8" i="12"/>
  <c r="CT206" i="12"/>
  <c r="BN164" i="12"/>
  <c r="AH239" i="12"/>
  <c r="BI97" i="12"/>
  <c r="BH135" i="12"/>
  <c r="BH158" i="12"/>
  <c r="AT107" i="12"/>
  <c r="AS168" i="12"/>
  <c r="AS135" i="12"/>
  <c r="BM9" i="12"/>
  <c r="BM20" i="12" s="1"/>
  <c r="X67" i="12"/>
  <c r="X56" i="12"/>
  <c r="CC167" i="28"/>
  <c r="CD167" i="28" s="1"/>
  <c r="CD106" i="28"/>
  <c r="CC101" i="12"/>
  <c r="CB162" i="12"/>
  <c r="BG9" i="12"/>
  <c r="CO8" i="12"/>
  <c r="CO206" i="12"/>
  <c r="AS9" i="12"/>
  <c r="AS20" i="12" s="1"/>
  <c r="X68" i="12"/>
  <c r="X57" i="12"/>
  <c r="BT161" i="12"/>
  <c r="BU100" i="12"/>
  <c r="Q226" i="12"/>
  <c r="Q144" i="12"/>
  <c r="AQ113" i="12"/>
  <c r="AP174" i="12"/>
  <c r="BI91" i="28"/>
  <c r="BH152" i="28"/>
  <c r="I231" i="28"/>
  <c r="I233" i="28" s="1"/>
  <c r="I218" i="28"/>
  <c r="X64" i="12"/>
  <c r="X53" i="12"/>
  <c r="CL7" i="12"/>
  <c r="AP9" i="12"/>
  <c r="DL148" i="12"/>
  <c r="BI165" i="12"/>
  <c r="BJ104" i="12"/>
  <c r="BG177" i="12"/>
  <c r="BH116" i="12"/>
  <c r="L219" i="28"/>
  <c r="F225" i="12"/>
  <c r="R198" i="12"/>
  <c r="J218" i="28"/>
  <c r="BH94" i="28"/>
  <c r="BG155" i="28"/>
  <c r="AL16" i="28"/>
  <c r="BH235" i="28"/>
  <c r="CR112" i="12"/>
  <c r="CQ173" i="12"/>
  <c r="BR9" i="12"/>
  <c r="BS9" i="12"/>
  <c r="X69" i="12"/>
  <c r="X58" i="12"/>
  <c r="CN8" i="12"/>
  <c r="CN206" i="12"/>
  <c r="BH228" i="28"/>
  <c r="AU235" i="28"/>
  <c r="AO106" i="28"/>
  <c r="AN167" i="28"/>
  <c r="G225" i="12"/>
  <c r="DC155" i="12"/>
  <c r="G29" i="40"/>
  <c r="C39" i="41"/>
  <c r="C40" i="41" s="1"/>
  <c r="BB188" i="28"/>
  <c r="AN216" i="12"/>
  <c r="AN213" i="12"/>
  <c r="AR243" i="12"/>
  <c r="BI9" i="12"/>
  <c r="AL216" i="28"/>
  <c r="BN103" i="12"/>
  <c r="BM164" i="12"/>
  <c r="AX206" i="12"/>
  <c r="BX235" i="28"/>
  <c r="CB109" i="28"/>
  <c r="CA170" i="28"/>
  <c r="BI93" i="28"/>
  <c r="BH154" i="28"/>
  <c r="AP107" i="28"/>
  <c r="AO168" i="28"/>
  <c r="P218" i="28"/>
  <c r="P136" i="28"/>
  <c r="I249" i="28"/>
  <c r="J247" i="28"/>
  <c r="BI236" i="12"/>
  <c r="BI252" i="12"/>
  <c r="AV115" i="12"/>
  <c r="AU176" i="12"/>
  <c r="BI92" i="28"/>
  <c r="BH153" i="28"/>
  <c r="BK99" i="28"/>
  <c r="BJ160" i="28"/>
  <c r="I228" i="28"/>
  <c r="BR18" i="28"/>
  <c r="BV244" i="28"/>
  <c r="BV228" i="28"/>
  <c r="Z217" i="28"/>
  <c r="Z231" i="28" s="1"/>
  <c r="Z233" i="28" s="1"/>
  <c r="AR99" i="28"/>
  <c r="AQ160" i="28"/>
  <c r="CC91" i="28"/>
  <c r="CB152" i="28"/>
  <c r="J239" i="12"/>
  <c r="J241" i="12" s="1"/>
  <c r="J226" i="12"/>
  <c r="BY8" i="12"/>
  <c r="BY206" i="12"/>
  <c r="AT9" i="12"/>
  <c r="AT20" i="12" s="1"/>
  <c r="BG134" i="12"/>
  <c r="X54" i="12"/>
  <c r="X65" i="12"/>
  <c r="AS110" i="28"/>
  <c r="AR171" i="28"/>
  <c r="W31" i="28"/>
  <c r="W35" i="28"/>
  <c r="W32" i="28"/>
  <c r="W36" i="28"/>
  <c r="W30" i="28"/>
  <c r="W34" i="28"/>
  <c r="W38" i="28"/>
  <c r="W33" i="28"/>
  <c r="W68" i="28"/>
  <c r="W37" i="28"/>
  <c r="W24" i="28"/>
  <c r="W29" i="28"/>
  <c r="W66" i="28"/>
  <c r="X11" i="28"/>
  <c r="X20" i="28"/>
  <c r="W69" i="28"/>
  <c r="W67" i="28"/>
  <c r="W70" i="28"/>
  <c r="AL190" i="28"/>
  <c r="BW9" i="12"/>
  <c r="AQ248" i="28"/>
  <c r="AP249" i="28"/>
  <c r="BZ108" i="28"/>
  <c r="BY169" i="28"/>
  <c r="BG178" i="12"/>
  <c r="BH117" i="12"/>
  <c r="BG176" i="12"/>
  <c r="BL9" i="12"/>
  <c r="H39" i="41"/>
  <c r="H40" i="41" s="1"/>
  <c r="BB8" i="12"/>
  <c r="BC9" i="12" s="1"/>
  <c r="BB206" i="12"/>
  <c r="BN206" i="12" s="1"/>
  <c r="BN7" i="12"/>
  <c r="AT247" i="28"/>
  <c r="BV110" i="28"/>
  <c r="BU171" i="28"/>
  <c r="AX158" i="12"/>
  <c r="AO134" i="12"/>
  <c r="AO157" i="12"/>
  <c r="AP96" i="12"/>
  <c r="H219" i="28"/>
  <c r="AX97" i="12"/>
  <c r="AW158" i="12"/>
  <c r="AP236" i="12"/>
  <c r="AP252" i="12"/>
  <c r="CR155" i="12"/>
  <c r="CR7" i="12"/>
  <c r="BK103" i="28"/>
  <c r="BJ164" i="28"/>
  <c r="R216" i="28"/>
  <c r="V33" i="12"/>
  <c r="V41" i="12"/>
  <c r="V36" i="12"/>
  <c r="V42" i="12"/>
  <c r="V141" i="12"/>
  <c r="V34" i="12"/>
  <c r="V35" i="12"/>
  <c r="V38" i="12"/>
  <c r="V39" i="12"/>
  <c r="V37" i="12"/>
  <c r="V40" i="12"/>
  <c r="V31" i="12"/>
  <c r="V27" i="12"/>
  <c r="H235" i="28"/>
  <c r="BB9" i="12"/>
  <c r="R196" i="12"/>
  <c r="CM236" i="12"/>
  <c r="CM252" i="12" s="1"/>
  <c r="M142" i="12"/>
  <c r="R140" i="12"/>
  <c r="AS119" i="12"/>
  <c r="AR180" i="12"/>
  <c r="DL153" i="12"/>
  <c r="CS155" i="12"/>
  <c r="CS7" i="12"/>
  <c r="CQ155" i="12"/>
  <c r="CM7" i="12"/>
  <c r="BM102" i="28"/>
  <c r="BL163" i="28"/>
  <c r="CC103" i="28"/>
  <c r="CB164" i="28"/>
  <c r="CA8" i="28"/>
  <c r="CA198" i="28"/>
  <c r="AZ155" i="12"/>
  <c r="DI7" i="12"/>
  <c r="DI155" i="12"/>
  <c r="BE224" i="12"/>
  <c r="BW96" i="12"/>
  <c r="BV157" i="12"/>
  <c r="Z240" i="12"/>
  <c r="Y252" i="12"/>
  <c r="BN155" i="12"/>
  <c r="BP155" i="12" s="1"/>
  <c r="BU243" i="12"/>
  <c r="AS116" i="12"/>
  <c r="AR177" i="12"/>
  <c r="BE198" i="12"/>
  <c r="B53" i="41"/>
  <c r="BW115" i="12"/>
  <c r="BV176" i="12"/>
  <c r="AL20" i="12"/>
  <c r="AX8" i="12"/>
  <c r="BD244" i="28"/>
  <c r="BE232" i="28"/>
  <c r="BV101" i="28"/>
  <c r="BU162" i="28"/>
  <c r="BU127" i="28"/>
  <c r="AT111" i="28"/>
  <c r="AS172" i="28"/>
  <c r="AS102" i="28"/>
  <c r="AR163" i="28"/>
  <c r="BU244" i="28"/>
  <c r="W217" i="28"/>
  <c r="W231" i="28" s="1"/>
  <c r="W233" i="28" s="1"/>
  <c r="N226" i="12"/>
  <c r="BF224" i="12"/>
  <c r="X60" i="12"/>
  <c r="X71" i="12"/>
  <c r="BB224" i="12"/>
  <c r="AM214" i="12"/>
  <c r="AM209" i="12"/>
  <c r="AM215" i="12"/>
  <c r="AM208" i="12"/>
  <c r="AM210" i="12"/>
  <c r="AM222" i="12"/>
  <c r="AM193" i="12"/>
  <c r="AM195" i="12"/>
  <c r="AM212" i="12"/>
  <c r="DC257" i="12"/>
  <c r="DD255" i="12"/>
  <c r="V31" i="28"/>
  <c r="V35" i="28"/>
  <c r="V27" i="28"/>
  <c r="V32" i="28"/>
  <c r="V36" i="28"/>
  <c r="V133" i="28"/>
  <c r="V30" i="28"/>
  <c r="V34" i="28"/>
  <c r="V38" i="28"/>
  <c r="V29" i="28"/>
  <c r="V37" i="28"/>
  <c r="V23" i="28"/>
  <c r="V33" i="28"/>
  <c r="X63" i="12"/>
  <c r="X52" i="12"/>
  <c r="X86" i="12"/>
  <c r="X140" i="12" s="1"/>
  <c r="CU150" i="12"/>
  <c r="BN18" i="28"/>
  <c r="BR15" i="28" s="1"/>
  <c r="AH224" i="12"/>
  <c r="DG7" i="12"/>
  <c r="CI7" i="12"/>
  <c r="BX8" i="12"/>
  <c r="BX206" i="12"/>
  <c r="Y15" i="28"/>
  <c r="Y22" i="28" s="1"/>
  <c r="AQ179" i="12"/>
  <c r="AR118" i="12"/>
  <c r="BB216" i="28"/>
  <c r="BC224" i="12"/>
  <c r="BC225" i="12" s="1"/>
  <c r="BC239" i="12" s="1"/>
  <c r="BC241" i="12" s="1"/>
  <c r="X59" i="12"/>
  <c r="X70" i="12"/>
  <c r="AP255" i="12"/>
  <c r="AO257" i="12"/>
  <c r="CB160" i="28"/>
  <c r="CC99" i="28"/>
  <c r="R86" i="12"/>
  <c r="AW9" i="12"/>
  <c r="AW20" i="12" s="1"/>
  <c r="AM188" i="28"/>
  <c r="AM190" i="28" s="1"/>
  <c r="AM217" i="28" s="1"/>
  <c r="AM231" i="28" s="1"/>
  <c r="AM233" i="28" s="1"/>
  <c r="BB217" i="28"/>
  <c r="BN147" i="28"/>
  <c r="K243" i="12"/>
  <c r="BK9" i="12"/>
  <c r="M134" i="28"/>
  <c r="CB114" i="12"/>
  <c r="CA175" i="12"/>
  <c r="BW198" i="28"/>
  <c r="CD198" i="28" s="1"/>
  <c r="CD7" i="28"/>
  <c r="BW8" i="28"/>
  <c r="BF9" i="12"/>
  <c r="BF20" i="12" s="1"/>
  <c r="F217" i="28"/>
  <c r="R190" i="28"/>
  <c r="CU170" i="12"/>
  <c r="Z228" i="28"/>
  <c r="CB105" i="12"/>
  <c r="CA166" i="12"/>
  <c r="AH190" i="28"/>
  <c r="V217" i="28"/>
  <c r="AM216" i="12"/>
  <c r="AM213" i="12"/>
  <c r="I226" i="12"/>
  <c r="AO9" i="12"/>
  <c r="AO20" i="12" s="1"/>
  <c r="AN20" i="12"/>
  <c r="AL224" i="12"/>
  <c r="AV105" i="12"/>
  <c r="AU166" i="12"/>
  <c r="B54" i="41"/>
  <c r="AL15" i="28"/>
  <c r="AL22" i="28" s="1"/>
  <c r="AM15" i="28" s="1"/>
  <c r="AH16" i="28"/>
  <c r="W21" i="28"/>
  <c r="X13" i="28"/>
  <c r="X19" i="28" s="1"/>
  <c r="BG247" i="28"/>
  <c r="BF249" i="28"/>
  <c r="AO228" i="28"/>
  <c r="BY92" i="28"/>
  <c r="BX153" i="28"/>
  <c r="G217" i="28"/>
  <c r="DC243" i="12"/>
  <c r="K255" i="12"/>
  <c r="J257" i="12"/>
  <c r="R130" i="28"/>
  <c r="AR98" i="28"/>
  <c r="AQ159" i="28"/>
  <c r="BL108" i="28"/>
  <c r="BK169" i="28"/>
  <c r="BD126" i="28"/>
  <c r="BE88" i="28"/>
  <c r="BD149" i="28"/>
  <c r="AQ100" i="28"/>
  <c r="AP161" i="28"/>
  <c r="AQ175" i="12"/>
  <c r="AR114" i="12"/>
  <c r="BE9" i="12"/>
  <c r="BE20" i="12" s="1"/>
  <c r="AU9" i="12"/>
  <c r="AU20" i="12" s="1"/>
  <c r="X55" i="12"/>
  <c r="X66" i="12"/>
  <c r="AN204" i="28"/>
  <c r="AN202" i="28"/>
  <c r="AN201" i="28"/>
  <c r="AN214" i="28"/>
  <c r="AN187" i="28"/>
  <c r="AN185" i="28"/>
  <c r="AN200" i="28"/>
  <c r="AN206" i="28"/>
  <c r="AN207" i="28"/>
  <c r="CM243" i="12"/>
  <c r="BX102" i="12"/>
  <c r="BW163" i="12"/>
  <c r="AP102" i="12"/>
  <c r="AO163" i="12"/>
  <c r="AS99" i="12"/>
  <c r="AR160" i="12"/>
  <c r="BZ89" i="28"/>
  <c r="BY150" i="28"/>
  <c r="AC243" i="12"/>
  <c r="CC95" i="28"/>
  <c r="CB156" i="28"/>
  <c r="CP7" i="12"/>
  <c r="CJ7" i="12"/>
  <c r="CJ155" i="12"/>
  <c r="BR166" i="12"/>
  <c r="BS105" i="12"/>
  <c r="BS166" i="12" s="1"/>
  <c r="W21" i="12"/>
  <c r="K236" i="12"/>
  <c r="AR89" i="28"/>
  <c r="AQ150" i="28"/>
  <c r="AO164" i="28"/>
  <c r="AP103" i="28"/>
  <c r="BF168" i="28"/>
  <c r="BG109" i="28"/>
  <c r="BF170" i="28"/>
  <c r="AM18" i="28"/>
  <c r="AX18" i="28" s="1"/>
  <c r="AX9" i="28"/>
  <c r="CM257" i="12"/>
  <c r="CN255" i="12"/>
  <c r="BV255" i="12"/>
  <c r="BU257" i="12"/>
  <c r="AL198" i="12"/>
  <c r="P143" i="12"/>
  <c r="DD236" i="12"/>
  <c r="DD252" i="12" s="1"/>
  <c r="AN214" i="12"/>
  <c r="AN193" i="12"/>
  <c r="AN210" i="12"/>
  <c r="AN208" i="12"/>
  <c r="AN222" i="12"/>
  <c r="AN195" i="12"/>
  <c r="AN215" i="12"/>
  <c r="AN209" i="12"/>
  <c r="AN212" i="12"/>
  <c r="AP91" i="28"/>
  <c r="AO152" i="28"/>
  <c r="BF257" i="12"/>
  <c r="BG255" i="12"/>
  <c r="Y77" i="12"/>
  <c r="Y76" i="12"/>
  <c r="Y33" i="12"/>
  <c r="Y42" i="12"/>
  <c r="Y38" i="12"/>
  <c r="Y78" i="12"/>
  <c r="Y36" i="12"/>
  <c r="Y41" i="12"/>
  <c r="Y35" i="12"/>
  <c r="Y37" i="12"/>
  <c r="Y40" i="12"/>
  <c r="Y39" i="12"/>
  <c r="Y34" i="12"/>
  <c r="Y28" i="12"/>
  <c r="Z11" i="12"/>
  <c r="Z23" i="12" s="1"/>
  <c r="Y75" i="12"/>
  <c r="Y74" i="12"/>
  <c r="BG90" i="28"/>
  <c r="BF151" i="28"/>
  <c r="O135" i="28"/>
  <c r="AO94" i="28"/>
  <c r="AN155" i="28"/>
  <c r="AN127" i="28"/>
  <c r="L227" i="12"/>
  <c r="BE243" i="12"/>
  <c r="AO135" i="12"/>
  <c r="AP101" i="12"/>
  <c r="AO162" i="12"/>
  <c r="BJ9" i="12"/>
  <c r="BJ20" i="12" s="1"/>
  <c r="V225" i="12"/>
  <c r="CZ150" i="12"/>
  <c r="CZ155" i="12" s="1"/>
  <c r="DE150" i="12"/>
  <c r="DE155" i="12" s="1"/>
  <c r="DB150" i="12"/>
  <c r="DB155" i="12" s="1"/>
  <c r="DA150" i="12"/>
  <c r="DA7" i="12" s="1"/>
  <c r="DJ150" i="12"/>
  <c r="DJ7" i="12" s="1"/>
  <c r="DK150" i="12"/>
  <c r="DK155" i="12" s="1"/>
  <c r="DI150" i="12"/>
  <c r="DD150" i="12"/>
  <c r="DD155" i="12" s="1"/>
  <c r="DF150" i="12"/>
  <c r="DF155" i="12" s="1"/>
  <c r="DG150" i="12"/>
  <c r="DG155" i="12" s="1"/>
  <c r="DH150" i="12"/>
  <c r="DH155" i="12" s="1"/>
  <c r="DC150" i="12"/>
  <c r="BG20" i="12"/>
  <c r="BH9" i="12"/>
  <c r="BH20" i="12" s="1"/>
  <c r="AD236" i="12"/>
  <c r="Z247" i="28"/>
  <c r="Y249" i="28"/>
  <c r="BI101" i="28"/>
  <c r="BH162" i="28"/>
  <c r="BW103" i="12"/>
  <c r="BV164" i="12"/>
  <c r="CK8" i="12"/>
  <c r="CK206" i="12"/>
  <c r="BD198" i="12"/>
  <c r="BD225" i="12" s="1"/>
  <c r="BD239" i="12" s="1"/>
  <c r="BD241" i="12" s="1"/>
  <c r="AP182" i="12"/>
  <c r="AQ121" i="12"/>
  <c r="AV9" i="12"/>
  <c r="DG109" i="12"/>
  <c r="DF170" i="12"/>
  <c r="Y255" i="12"/>
  <c r="X257" i="12"/>
  <c r="R188" i="28"/>
  <c r="BD9" i="12"/>
  <c r="BD20" i="12" s="1"/>
  <c r="AQ9" i="12"/>
  <c r="AQ20" i="12" s="1"/>
  <c r="AP20" i="12"/>
  <c r="K219" i="28"/>
  <c r="C33" i="40"/>
  <c r="BU236" i="12"/>
  <c r="BU252" i="12" s="1"/>
  <c r="O226" i="12"/>
  <c r="O144" i="12"/>
  <c r="AH188" i="28"/>
  <c r="BM167" i="28"/>
  <c r="BN167" i="28" s="1"/>
  <c r="BN106" i="28"/>
  <c r="AP108" i="28"/>
  <c r="AO169" i="28"/>
  <c r="AQ149" i="28"/>
  <c r="AH216" i="28"/>
  <c r="CD98" i="28"/>
  <c r="CC159" i="28"/>
  <c r="CD159" i="28" s="1"/>
  <c r="BV249" i="28"/>
  <c r="BW248" i="28"/>
  <c r="N78" i="28"/>
  <c r="AP104" i="28"/>
  <c r="AO165" i="28"/>
  <c r="BF127" i="28"/>
  <c r="BF150" i="28"/>
  <c r="BG89" i="28"/>
  <c r="BC208" i="28"/>
  <c r="BC204" i="28"/>
  <c r="BC207" i="28"/>
  <c r="BC205" i="28"/>
  <c r="BC200" i="28"/>
  <c r="BC202" i="28"/>
  <c r="BC201" i="28"/>
  <c r="BC187" i="28"/>
  <c r="BC206" i="28"/>
  <c r="BC214" i="28"/>
  <c r="BC185" i="28"/>
  <c r="BZ100" i="28"/>
  <c r="BY161" i="28"/>
  <c r="Y235" i="28"/>
  <c r="CD141" i="28"/>
  <c r="BR147" i="28"/>
  <c r="DA155" i="12"/>
  <c r="BB198" i="12"/>
  <c r="AR9" i="12"/>
  <c r="X61" i="12"/>
  <c r="X72" i="12"/>
  <c r="AB198" i="12"/>
  <c r="AB225" i="12" s="1"/>
  <c r="AB239" i="12" s="1"/>
  <c r="DC7" i="12" l="1"/>
  <c r="AV20" i="12"/>
  <c r="CU155" i="12"/>
  <c r="BL20" i="12"/>
  <c r="DL149" i="12"/>
  <c r="AW117" i="12"/>
  <c r="AV178" i="12"/>
  <c r="BT8" i="12"/>
  <c r="BT206" i="12"/>
  <c r="BU8" i="12"/>
  <c r="BU206" i="12"/>
  <c r="DB7" i="12"/>
  <c r="BW118" i="12"/>
  <c r="BV179" i="12"/>
  <c r="BI20" i="12"/>
  <c r="BR20" i="12"/>
  <c r="BZ206" i="12"/>
  <c r="BZ8" i="12"/>
  <c r="CA9" i="12" s="1"/>
  <c r="CA206" i="12"/>
  <c r="CA8" i="12"/>
  <c r="CB8" i="12"/>
  <c r="CC9" i="12" s="1"/>
  <c r="CB206" i="12"/>
  <c r="BS8" i="12"/>
  <c r="BT9" i="12" s="1"/>
  <c r="BS206" i="12"/>
  <c r="CD7" i="12"/>
  <c r="BT98" i="12"/>
  <c r="BS159" i="12"/>
  <c r="CC206" i="12"/>
  <c r="CC8" i="12"/>
  <c r="BW20" i="12"/>
  <c r="DE179" i="12"/>
  <c r="DF118" i="12"/>
  <c r="CD8" i="12"/>
  <c r="BW8" i="12"/>
  <c r="BX9" i="12" s="1"/>
  <c r="BW206" i="12"/>
  <c r="X87" i="12"/>
  <c r="DC8" i="12"/>
  <c r="DC206" i="12"/>
  <c r="Z15" i="28"/>
  <c r="Z22" i="28" s="1"/>
  <c r="DJ8" i="12"/>
  <c r="DJ206" i="12"/>
  <c r="BB15" i="28"/>
  <c r="BB22" i="28" s="1"/>
  <c r="DA8" i="12"/>
  <c r="DA206" i="12"/>
  <c r="X21" i="28"/>
  <c r="Y19" i="28"/>
  <c r="Y13" i="28"/>
  <c r="AN198" i="12"/>
  <c r="BJ97" i="12"/>
  <c r="BI135" i="12"/>
  <c r="BI158" i="12"/>
  <c r="CZ9" i="12"/>
  <c r="CR9" i="12"/>
  <c r="Q219" i="28"/>
  <c r="Z235" i="28"/>
  <c r="BW164" i="12"/>
  <c r="BX103" i="12"/>
  <c r="V47" i="28"/>
  <c r="V58" i="28"/>
  <c r="AT119" i="12"/>
  <c r="AS180" i="12"/>
  <c r="V54" i="12"/>
  <c r="V65" i="12"/>
  <c r="J228" i="28"/>
  <c r="J244" i="28"/>
  <c r="CS112" i="12"/>
  <c r="CR173" i="12"/>
  <c r="CD101" i="12"/>
  <c r="CI101" i="12" s="1"/>
  <c r="CC162" i="12"/>
  <c r="CD162" i="12" s="1"/>
  <c r="Z17" i="12"/>
  <c r="Z26" i="12" s="1"/>
  <c r="Y52" i="12"/>
  <c r="Y86" i="12"/>
  <c r="Y140" i="12" s="1"/>
  <c r="Y63" i="12"/>
  <c r="BM108" i="28"/>
  <c r="BL169" i="28"/>
  <c r="N227" i="12"/>
  <c r="BJ236" i="12"/>
  <c r="BJ252" i="12" s="1"/>
  <c r="BI228" i="28"/>
  <c r="BI94" i="28"/>
  <c r="BH155" i="28"/>
  <c r="CI8" i="12"/>
  <c r="CI206" i="12"/>
  <c r="CU7" i="12"/>
  <c r="AL26" i="12"/>
  <c r="AM17" i="12" s="1"/>
  <c r="AL18" i="12"/>
  <c r="AS243" i="12"/>
  <c r="BI235" i="28"/>
  <c r="AR113" i="12"/>
  <c r="AQ174" i="12"/>
  <c r="AN205" i="28"/>
  <c r="AN208" i="28"/>
  <c r="BV257" i="12"/>
  <c r="BW255" i="12"/>
  <c r="CA89" i="28"/>
  <c r="BZ150" i="28"/>
  <c r="V57" i="28"/>
  <c r="V46" i="28"/>
  <c r="AX9" i="12"/>
  <c r="CM8" i="12"/>
  <c r="CM206" i="12"/>
  <c r="CC109" i="28"/>
  <c r="CB170" i="28"/>
  <c r="CL8" i="12"/>
  <c r="CL206" i="12"/>
  <c r="CP9" i="12"/>
  <c r="K227" i="12"/>
  <c r="Z249" i="28"/>
  <c r="AA247" i="28"/>
  <c r="AP135" i="12"/>
  <c r="AQ101" i="12"/>
  <c r="AP162" i="12"/>
  <c r="Y71" i="12"/>
  <c r="Y60" i="12"/>
  <c r="AN224" i="12"/>
  <c r="CO255" i="12"/>
  <c r="CN257" i="12"/>
  <c r="AP164" i="28"/>
  <c r="AQ103" i="28"/>
  <c r="AS98" i="28"/>
  <c r="AR159" i="28"/>
  <c r="G231" i="28"/>
  <c r="G233" i="28" s="1"/>
  <c r="G218" i="28"/>
  <c r="AW105" i="12"/>
  <c r="AV166" i="12"/>
  <c r="V49" i="28"/>
  <c r="V60" i="28"/>
  <c r="DD257" i="12"/>
  <c r="DE255" i="12"/>
  <c r="BF232" i="28"/>
  <c r="BE244" i="28"/>
  <c r="AT116" i="12"/>
  <c r="AS177" i="12"/>
  <c r="Z252" i="12"/>
  <c r="AA240" i="12"/>
  <c r="V59" i="12"/>
  <c r="V70" i="12"/>
  <c r="V66" i="12"/>
  <c r="V55" i="12"/>
  <c r="BW110" i="28"/>
  <c r="BV171" i="28"/>
  <c r="AN196" i="12"/>
  <c r="W55" i="28"/>
  <c r="W78" i="28"/>
  <c r="W132" i="28" s="1"/>
  <c r="W134" i="28" s="1"/>
  <c r="W44" i="28"/>
  <c r="W62" i="28"/>
  <c r="W51" i="28"/>
  <c r="Z241" i="12"/>
  <c r="BZ9" i="12"/>
  <c r="BY20" i="12"/>
  <c r="AS99" i="28"/>
  <c r="AR160" i="28"/>
  <c r="F239" i="12"/>
  <c r="R225" i="12"/>
  <c r="F226" i="12"/>
  <c r="BJ91" i="28"/>
  <c r="BI152" i="28"/>
  <c r="Q227" i="12"/>
  <c r="AS213" i="12"/>
  <c r="AS216" i="12"/>
  <c r="Q233" i="28"/>
  <c r="R231" i="28"/>
  <c r="Y61" i="12"/>
  <c r="Y72" i="12"/>
  <c r="AD243" i="12"/>
  <c r="AM196" i="12"/>
  <c r="AM198" i="12"/>
  <c r="AU111" i="28"/>
  <c r="AT172" i="28"/>
  <c r="AP106" i="28"/>
  <c r="AO167" i="28"/>
  <c r="Y70" i="12"/>
  <c r="Y59" i="12"/>
  <c r="L236" i="12"/>
  <c r="L252" i="12" s="1"/>
  <c r="AR100" i="28"/>
  <c r="AQ161" i="28"/>
  <c r="F231" i="28"/>
  <c r="R217" i="28"/>
  <c r="F218" i="28"/>
  <c r="AL217" i="28"/>
  <c r="AT110" i="28"/>
  <c r="AS171" i="28"/>
  <c r="BH90" i="28"/>
  <c r="BG151" i="28"/>
  <c r="DL155" i="12"/>
  <c r="V55" i="28"/>
  <c r="V78" i="28"/>
  <c r="V44" i="28"/>
  <c r="V72" i="28"/>
  <c r="BE225" i="12"/>
  <c r="BE239" i="12" s="1"/>
  <c r="BE241" i="12" s="1"/>
  <c r="BM163" i="28"/>
  <c r="BN163" i="28" s="1"/>
  <c r="BN102" i="28"/>
  <c r="AQ104" i="28"/>
  <c r="AP165" i="28"/>
  <c r="X21" i="12"/>
  <c r="W24" i="12"/>
  <c r="X13" i="12"/>
  <c r="V231" i="28"/>
  <c r="AH217" i="28"/>
  <c r="AM224" i="12"/>
  <c r="V61" i="12"/>
  <c r="V72" i="12"/>
  <c r="BK20" i="12"/>
  <c r="W45" i="28"/>
  <c r="W56" i="28"/>
  <c r="AH233" i="28"/>
  <c r="CD147" i="28"/>
  <c r="N132" i="28"/>
  <c r="R78" i="28"/>
  <c r="O227" i="12"/>
  <c r="CL9" i="12"/>
  <c r="DL150" i="12"/>
  <c r="AO213" i="12"/>
  <c r="AO216" i="12"/>
  <c r="AP94" i="28"/>
  <c r="AO155" i="28"/>
  <c r="AO127" i="28"/>
  <c r="Y55" i="12"/>
  <c r="Y66" i="12"/>
  <c r="BG257" i="12"/>
  <c r="BH255" i="12"/>
  <c r="DJ155" i="12"/>
  <c r="BY102" i="12"/>
  <c r="BX163" i="12"/>
  <c r="L243" i="12"/>
  <c r="AP257" i="12"/>
  <c r="AQ255" i="12"/>
  <c r="V45" i="28"/>
  <c r="V56" i="28"/>
  <c r="BC188" i="28"/>
  <c r="BC190" i="28" s="1"/>
  <c r="BX115" i="12"/>
  <c r="BW176" i="12"/>
  <c r="R142" i="12"/>
  <c r="M143" i="12"/>
  <c r="V56" i="12"/>
  <c r="V67" i="12"/>
  <c r="V60" i="12"/>
  <c r="V71" i="12"/>
  <c r="BL103" i="28"/>
  <c r="BK164" i="28"/>
  <c r="AP134" i="12"/>
  <c r="AQ96" i="12"/>
  <c r="AP157" i="12"/>
  <c r="AR248" i="28"/>
  <c r="AQ249" i="28"/>
  <c r="W47" i="28"/>
  <c r="W58" i="28"/>
  <c r="BG208" i="12"/>
  <c r="BG222" i="12"/>
  <c r="BG214" i="12"/>
  <c r="BG195" i="12"/>
  <c r="BG209" i="12"/>
  <c r="BG216" i="12"/>
  <c r="BG212" i="12"/>
  <c r="BG193" i="12"/>
  <c r="BG213" i="12"/>
  <c r="BG210" i="12"/>
  <c r="BG215" i="12"/>
  <c r="J227" i="12"/>
  <c r="BJ92" i="28"/>
  <c r="BI153" i="28"/>
  <c r="P219" i="28"/>
  <c r="BY235" i="28"/>
  <c r="CO9" i="12"/>
  <c r="CO20" i="12" s="1"/>
  <c r="BV100" i="12"/>
  <c r="BU161" i="12"/>
  <c r="AR20" i="12"/>
  <c r="R241" i="12"/>
  <c r="DB8" i="12"/>
  <c r="DB206" i="12"/>
  <c r="AM16" i="28"/>
  <c r="AM22" i="28"/>
  <c r="AS160" i="12"/>
  <c r="AT99" i="12"/>
  <c r="AA228" i="28"/>
  <c r="AA244" i="28"/>
  <c r="CD103" i="28"/>
  <c r="CC164" i="28"/>
  <c r="CD164" i="28" s="1"/>
  <c r="W59" i="28"/>
  <c r="W48" i="28"/>
  <c r="AL225" i="12"/>
  <c r="AS163" i="28"/>
  <c r="AT102" i="28"/>
  <c r="V53" i="12"/>
  <c r="V64" i="12"/>
  <c r="AQ236" i="12"/>
  <c r="AQ252" i="12"/>
  <c r="BB20" i="12"/>
  <c r="BN8" i="12"/>
  <c r="W53" i="28"/>
  <c r="W64" i="28"/>
  <c r="BR22" i="28"/>
  <c r="BJ93" i="28"/>
  <c r="BI154" i="28"/>
  <c r="I219" i="28"/>
  <c r="BJ101" i="28"/>
  <c r="BI162" i="28"/>
  <c r="Z77" i="12"/>
  <c r="Z36" i="12"/>
  <c r="Z40" i="12"/>
  <c r="Z76" i="12"/>
  <c r="Z33" i="12"/>
  <c r="Z42" i="12"/>
  <c r="Z38" i="12"/>
  <c r="Z34" i="12"/>
  <c r="Z35" i="12"/>
  <c r="Z37" i="12"/>
  <c r="Z28" i="12"/>
  <c r="Z39" i="12"/>
  <c r="Z41" i="12"/>
  <c r="Z78" i="12"/>
  <c r="Z75" i="12"/>
  <c r="Z74" i="12"/>
  <c r="AA11" i="12"/>
  <c r="AA23" i="12" s="1"/>
  <c r="AQ91" i="28"/>
  <c r="AP152" i="28"/>
  <c r="BG170" i="28"/>
  <c r="BH109" i="28"/>
  <c r="BG168" i="28"/>
  <c r="K252" i="12"/>
  <c r="AQ102" i="12"/>
  <c r="AP163" i="12"/>
  <c r="BG249" i="28"/>
  <c r="BH247" i="28"/>
  <c r="BB225" i="12"/>
  <c r="CA108" i="28"/>
  <c r="BZ169" i="28"/>
  <c r="W49" i="28"/>
  <c r="W60" i="28"/>
  <c r="CC152" i="28"/>
  <c r="CD152" i="28" s="1"/>
  <c r="CD91" i="28"/>
  <c r="J249" i="28"/>
  <c r="K247" i="28"/>
  <c r="J219" i="28"/>
  <c r="CA100" i="28"/>
  <c r="BZ161" i="28"/>
  <c r="AX149" i="28"/>
  <c r="Y54" i="12"/>
  <c r="Y65" i="12"/>
  <c r="P226" i="12"/>
  <c r="P144" i="12"/>
  <c r="DD8" i="12"/>
  <c r="DD206" i="12"/>
  <c r="DD243" i="12"/>
  <c r="CC114" i="12"/>
  <c r="CB175" i="12"/>
  <c r="DG8" i="12"/>
  <c r="DG206" i="12"/>
  <c r="BW249" i="28"/>
  <c r="BX248" i="28"/>
  <c r="DH109" i="12"/>
  <c r="DG170" i="12"/>
  <c r="AQ108" i="28"/>
  <c r="AP169" i="28"/>
  <c r="AM20" i="12"/>
  <c r="AX20" i="12" s="1"/>
  <c r="BB17" i="12" s="1"/>
  <c r="AQ182" i="12"/>
  <c r="AR121" i="12"/>
  <c r="AE236" i="12"/>
  <c r="AH198" i="12"/>
  <c r="O136" i="28"/>
  <c r="O218" i="28"/>
  <c r="CD95" i="28"/>
  <c r="CC156" i="28"/>
  <c r="CD156" i="28" s="1"/>
  <c r="AS114" i="12"/>
  <c r="AR175" i="12"/>
  <c r="BF88" i="28"/>
  <c r="BE126" i="28"/>
  <c r="BE149" i="28"/>
  <c r="BZ92" i="28"/>
  <c r="BY153" i="28"/>
  <c r="W133" i="28"/>
  <c r="W27" i="28"/>
  <c r="W23" i="28"/>
  <c r="DE7" i="12"/>
  <c r="CC105" i="12"/>
  <c r="CB166" i="12"/>
  <c r="BW18" i="28"/>
  <c r="BX9" i="28"/>
  <c r="CD8" i="28"/>
  <c r="M135" i="28"/>
  <c r="CB9" i="28"/>
  <c r="CB18" i="28" s="1"/>
  <c r="CA18" i="28"/>
  <c r="CN236" i="12"/>
  <c r="V69" i="12"/>
  <c r="V58" i="12"/>
  <c r="V63" i="12"/>
  <c r="V52" i="12"/>
  <c r="V86" i="12"/>
  <c r="V80" i="12"/>
  <c r="CR206" i="12"/>
  <c r="CR8" i="12"/>
  <c r="AO196" i="12"/>
  <c r="AU247" i="28"/>
  <c r="BG196" i="12"/>
  <c r="W63" i="28"/>
  <c r="W52" i="28"/>
  <c r="W61" i="28"/>
  <c r="W50" i="28"/>
  <c r="G239" i="12"/>
  <c r="G241" i="12" s="1"/>
  <c r="G226" i="12"/>
  <c r="AV235" i="28"/>
  <c r="AL39" i="28"/>
  <c r="AL17" i="28"/>
  <c r="CZ7" i="12"/>
  <c r="AU107" i="12"/>
  <c r="AT168" i="12"/>
  <c r="AT135" i="12"/>
  <c r="Y58" i="12"/>
  <c r="Y69" i="12"/>
  <c r="DE236" i="12"/>
  <c r="DE252" i="12" s="1"/>
  <c r="AS89" i="28"/>
  <c r="AR150" i="28"/>
  <c r="AP228" i="28"/>
  <c r="AP244" i="28"/>
  <c r="I227" i="12"/>
  <c r="BB231" i="28"/>
  <c r="BY9" i="12"/>
  <c r="BX20" i="12"/>
  <c r="CS8" i="12"/>
  <c r="CS206" i="12"/>
  <c r="AO126" i="28"/>
  <c r="L255" i="12"/>
  <c r="K257" i="12"/>
  <c r="DH8" i="12"/>
  <c r="DH206" i="12"/>
  <c r="V63" i="28"/>
  <c r="V52" i="28"/>
  <c r="X30" i="28"/>
  <c r="X34" i="28"/>
  <c r="X38" i="28"/>
  <c r="X32" i="28"/>
  <c r="X33" i="28"/>
  <c r="X24" i="28"/>
  <c r="X31" i="28"/>
  <c r="X36" i="28"/>
  <c r="X37" i="28"/>
  <c r="X67" i="28"/>
  <c r="X29" i="28"/>
  <c r="X68" i="28"/>
  <c r="Y11" i="28"/>
  <c r="X35" i="28"/>
  <c r="Y20" i="28"/>
  <c r="X66" i="28"/>
  <c r="X70" i="28"/>
  <c r="X69" i="28"/>
  <c r="BJ165" i="12"/>
  <c r="BK104" i="12"/>
  <c r="BC216" i="28"/>
  <c r="BV236" i="12"/>
  <c r="BV252" i="12" s="1"/>
  <c r="Y56" i="12"/>
  <c r="Y67" i="12"/>
  <c r="AN34" i="12"/>
  <c r="AN39" i="12"/>
  <c r="AN35" i="12"/>
  <c r="AN40" i="12"/>
  <c r="AN38" i="12"/>
  <c r="AN42" i="12"/>
  <c r="AN37" i="12"/>
  <c r="AN41" i="12"/>
  <c r="AN33" i="12"/>
  <c r="AN36" i="12"/>
  <c r="AN28" i="12"/>
  <c r="AN77" i="12"/>
  <c r="AN79" i="12"/>
  <c r="AO11" i="12"/>
  <c r="AN75" i="12"/>
  <c r="AN76" i="12"/>
  <c r="AN83" i="12"/>
  <c r="AN78" i="12"/>
  <c r="AN81" i="12"/>
  <c r="AN74" i="12"/>
  <c r="AN80" i="12"/>
  <c r="AN82" i="12"/>
  <c r="CC160" i="28"/>
  <c r="CD160" i="28" s="1"/>
  <c r="CD99" i="28"/>
  <c r="V61" i="28"/>
  <c r="V50" i="28"/>
  <c r="DI8" i="12"/>
  <c r="DI206" i="12"/>
  <c r="BR34" i="12"/>
  <c r="BR42" i="12"/>
  <c r="BR35" i="12"/>
  <c r="BR76" i="12"/>
  <c r="BR36" i="12"/>
  <c r="BR83" i="12"/>
  <c r="BR75" i="12"/>
  <c r="BR37" i="12"/>
  <c r="BR82" i="12"/>
  <c r="BR41" i="12"/>
  <c r="BR39" i="12"/>
  <c r="BR40" i="12"/>
  <c r="BR79" i="12"/>
  <c r="BS11" i="12"/>
  <c r="BR80" i="12"/>
  <c r="BR74" i="12"/>
  <c r="BR78" i="12"/>
  <c r="BR77" i="12"/>
  <c r="BR38" i="12"/>
  <c r="BR33" i="12"/>
  <c r="BR81" i="12"/>
  <c r="BR28" i="12"/>
  <c r="Y257" i="12"/>
  <c r="Z255" i="12"/>
  <c r="CP8" i="12"/>
  <c r="CP206" i="12"/>
  <c r="AS118" i="12"/>
  <c r="AR179" i="12"/>
  <c r="V53" i="28"/>
  <c r="V64" i="28"/>
  <c r="BW101" i="28"/>
  <c r="BV162" i="28"/>
  <c r="BV127" i="28"/>
  <c r="DK7" i="12"/>
  <c r="BL99" i="28"/>
  <c r="BK160" i="28"/>
  <c r="BG127" i="28"/>
  <c r="BG150" i="28"/>
  <c r="BH89" i="28"/>
  <c r="DF8" i="12"/>
  <c r="DF206" i="12"/>
  <c r="V239" i="12"/>
  <c r="AH225" i="12"/>
  <c r="C8" i="21" s="1"/>
  <c r="BF243" i="12"/>
  <c r="Y64" i="12"/>
  <c r="Y53" i="12"/>
  <c r="Y57" i="12"/>
  <c r="Y68" i="12"/>
  <c r="CJ206" i="12"/>
  <c r="CJ8" i="12"/>
  <c r="CN243" i="12"/>
  <c r="BD208" i="28"/>
  <c r="BD201" i="28"/>
  <c r="BD204" i="28"/>
  <c r="BD207" i="28"/>
  <c r="BD206" i="28"/>
  <c r="BD214" i="28"/>
  <c r="BD185" i="28"/>
  <c r="BD202" i="28"/>
  <c r="BD200" i="28"/>
  <c r="BD205" i="28"/>
  <c r="BD187" i="28"/>
  <c r="AO244" i="28"/>
  <c r="Z244" i="28"/>
  <c r="V48" i="28"/>
  <c r="V59" i="28"/>
  <c r="V62" i="28"/>
  <c r="V51" i="28"/>
  <c r="BV243" i="12"/>
  <c r="BX96" i="12"/>
  <c r="BW157" i="12"/>
  <c r="I235" i="28"/>
  <c r="V68" i="12"/>
  <c r="V57" i="12"/>
  <c r="AO214" i="12"/>
  <c r="AO195" i="12"/>
  <c r="AO212" i="12"/>
  <c r="AO208" i="12"/>
  <c r="AO222" i="12"/>
  <c r="AO209" i="12"/>
  <c r="AO193" i="12"/>
  <c r="AO215" i="12"/>
  <c r="AO210" i="12"/>
  <c r="BI117" i="12"/>
  <c r="BH176" i="12"/>
  <c r="BH178" i="12"/>
  <c r="W57" i="28"/>
  <c r="W46" i="28"/>
  <c r="BW228" i="28"/>
  <c r="I244" i="28"/>
  <c r="AW115" i="12"/>
  <c r="AV176" i="12"/>
  <c r="AQ107" i="28"/>
  <c r="AP168" i="28"/>
  <c r="AN190" i="28"/>
  <c r="BI116" i="12"/>
  <c r="BH177" i="12"/>
  <c r="BH134" i="12"/>
  <c r="H227" i="12"/>
  <c r="AO23" i="12" l="1"/>
  <c r="AO40" i="12"/>
  <c r="AN225" i="12"/>
  <c r="AN239" i="12" s="1"/>
  <c r="AN241" i="12" s="1"/>
  <c r="BV9" i="12"/>
  <c r="AO36" i="12"/>
  <c r="AO55" i="12" s="1"/>
  <c r="AO83" i="12"/>
  <c r="AO28" i="12"/>
  <c r="BS20" i="12"/>
  <c r="BU98" i="12"/>
  <c r="BT159" i="12"/>
  <c r="BT20" i="12"/>
  <c r="BU9" i="12"/>
  <c r="CD9" i="12" s="1"/>
  <c r="AO33" i="12"/>
  <c r="CD206" i="12"/>
  <c r="AO78" i="12"/>
  <c r="AO80" i="12"/>
  <c r="AO42" i="12"/>
  <c r="CI9" i="12"/>
  <c r="CC20" i="12"/>
  <c r="CI17" i="12" s="1"/>
  <c r="AO224" i="12"/>
  <c r="AO41" i="12"/>
  <c r="AO198" i="12"/>
  <c r="AO225" i="12" s="1"/>
  <c r="AO239" i="12" s="1"/>
  <c r="AO241" i="12" s="1"/>
  <c r="AM225" i="12"/>
  <c r="AM239" i="12" s="1"/>
  <c r="AM241" i="12" s="1"/>
  <c r="AO81" i="12"/>
  <c r="AO77" i="12"/>
  <c r="AO38" i="12"/>
  <c r="AO57" i="12" s="1"/>
  <c r="CB9" i="12"/>
  <c r="CA20" i="12"/>
  <c r="AX117" i="12"/>
  <c r="AW178" i="12"/>
  <c r="AX178" i="12" s="1"/>
  <c r="AO39" i="12"/>
  <c r="AO69" i="12" s="1"/>
  <c r="DF179" i="12"/>
  <c r="DG118" i="12"/>
  <c r="AP11" i="12"/>
  <c r="AP23" i="12" s="1"/>
  <c r="AO75" i="12"/>
  <c r="AO76" i="12"/>
  <c r="BX118" i="12"/>
  <c r="BW179" i="12"/>
  <c r="AA77" i="12"/>
  <c r="AB11" i="12"/>
  <c r="AA76" i="12"/>
  <c r="AB23" i="12"/>
  <c r="AA78" i="12"/>
  <c r="AA33" i="12"/>
  <c r="AA37" i="12"/>
  <c r="AA41" i="12"/>
  <c r="AA39" i="12"/>
  <c r="AA34" i="12"/>
  <c r="AA40" i="12"/>
  <c r="AA35" i="12"/>
  <c r="AA42" i="12"/>
  <c r="AA36" i="12"/>
  <c r="AA38" i="12"/>
  <c r="AA28" i="12"/>
  <c r="AA75" i="12"/>
  <c r="AA74" i="12"/>
  <c r="BC15" i="28"/>
  <c r="BC22" i="28"/>
  <c r="BC217" i="28"/>
  <c r="AA17" i="12"/>
  <c r="AA26" i="12" s="1"/>
  <c r="AA15" i="28"/>
  <c r="AA22" i="28" s="1"/>
  <c r="Y30" i="28"/>
  <c r="Y34" i="28"/>
  <c r="Y38" i="28"/>
  <c r="Y31" i="28"/>
  <c r="Y35" i="28"/>
  <c r="Y29" i="28"/>
  <c r="Y33" i="28"/>
  <c r="Y37" i="28"/>
  <c r="Y24" i="28"/>
  <c r="Z11" i="28"/>
  <c r="Y32" i="28"/>
  <c r="Y36" i="28"/>
  <c r="Y66" i="28"/>
  <c r="Y67" i="28"/>
  <c r="Y68" i="28"/>
  <c r="Y70" i="28"/>
  <c r="Y69" i="28"/>
  <c r="M255" i="12"/>
  <c r="L257" i="12"/>
  <c r="AF236" i="12"/>
  <c r="DH9" i="12"/>
  <c r="BC20" i="12"/>
  <c r="BN20" i="12" s="1"/>
  <c r="V132" i="28"/>
  <c r="BH208" i="12"/>
  <c r="BH222" i="12"/>
  <c r="BH214" i="12"/>
  <c r="BH195" i="12"/>
  <c r="BH209" i="12"/>
  <c r="BH216" i="12"/>
  <c r="BH215" i="12"/>
  <c r="BH213" i="12"/>
  <c r="BH193" i="12"/>
  <c r="BH196" i="12" s="1"/>
  <c r="BH210" i="12"/>
  <c r="BH212" i="12"/>
  <c r="AN53" i="12"/>
  <c r="AN64" i="12"/>
  <c r="G227" i="12"/>
  <c r="BB26" i="12"/>
  <c r="BC17" i="12" s="1"/>
  <c r="BZ102" i="12"/>
  <c r="BY163" i="12"/>
  <c r="BI176" i="12"/>
  <c r="BJ117" i="12"/>
  <c r="BI178" i="12"/>
  <c r="BR64" i="12"/>
  <c r="BR53" i="12"/>
  <c r="AR96" i="12"/>
  <c r="AQ134" i="12"/>
  <c r="AQ157" i="12"/>
  <c r="R233" i="28"/>
  <c r="V85" i="12"/>
  <c r="BJ235" i="28"/>
  <c r="BJ116" i="12"/>
  <c r="BI177" i="12"/>
  <c r="AN56" i="12"/>
  <c r="AN67" i="12"/>
  <c r="X47" i="28"/>
  <c r="X58" i="28"/>
  <c r="M218" i="28"/>
  <c r="M136" i="28"/>
  <c r="BS15" i="28"/>
  <c r="BS22" i="28" s="1"/>
  <c r="CK9" i="12"/>
  <c r="V241" i="12"/>
  <c r="BR58" i="12"/>
  <c r="BR69" i="12"/>
  <c r="BR54" i="12"/>
  <c r="BR65" i="12"/>
  <c r="AN54" i="12"/>
  <c r="AN65" i="12"/>
  <c r="X62" i="28"/>
  <c r="X51" i="28"/>
  <c r="DF236" i="12"/>
  <c r="DF252" i="12"/>
  <c r="AT216" i="12"/>
  <c r="AT213" i="12"/>
  <c r="AV247" i="28"/>
  <c r="V87" i="12"/>
  <c r="P227" i="12"/>
  <c r="CB100" i="28"/>
  <c r="CA161" i="28"/>
  <c r="AQ163" i="12"/>
  <c r="AR102" i="12"/>
  <c r="Z55" i="12"/>
  <c r="Z66" i="12"/>
  <c r="DC9" i="12"/>
  <c r="DC20" i="12" s="1"/>
  <c r="BK92" i="28"/>
  <c r="BJ153" i="28"/>
  <c r="BD188" i="28"/>
  <c r="X24" i="12"/>
  <c r="Y13" i="12"/>
  <c r="Y21" i="12" s="1"/>
  <c r="V79" i="28"/>
  <c r="AU172" i="28"/>
  <c r="AV111" i="28"/>
  <c r="CN9" i="12"/>
  <c r="BJ94" i="28"/>
  <c r="BI155" i="28"/>
  <c r="Y21" i="28"/>
  <c r="Z13" i="28"/>
  <c r="Z19" i="28" s="1"/>
  <c r="W79" i="28"/>
  <c r="W135" i="28" s="1"/>
  <c r="AU116" i="12"/>
  <c r="AT177" i="12"/>
  <c r="AT98" i="28"/>
  <c r="AS159" i="28"/>
  <c r="AA249" i="28"/>
  <c r="AB247" i="28"/>
  <c r="AS113" i="12"/>
  <c r="AR174" i="12"/>
  <c r="Y87" i="12"/>
  <c r="X23" i="28"/>
  <c r="X133" i="28"/>
  <c r="X27" i="28"/>
  <c r="BS35" i="12"/>
  <c r="BS39" i="12"/>
  <c r="BS33" i="12"/>
  <c r="BS75" i="12"/>
  <c r="BS81" i="12"/>
  <c r="BS34" i="12"/>
  <c r="BS76" i="12"/>
  <c r="BS36" i="12"/>
  <c r="BS79" i="12"/>
  <c r="BS41" i="12"/>
  <c r="BS74" i="12"/>
  <c r="BS38" i="12"/>
  <c r="BS40" i="12"/>
  <c r="BS42" i="12"/>
  <c r="BS77" i="12"/>
  <c r="BS78" i="12"/>
  <c r="BS83" i="12"/>
  <c r="BS82" i="12"/>
  <c r="BS37" i="12"/>
  <c r="BS80" i="12"/>
  <c r="BS28" i="12"/>
  <c r="BT11" i="12"/>
  <c r="CB89" i="28"/>
  <c r="CA150" i="28"/>
  <c r="BJ228" i="28"/>
  <c r="K244" i="28"/>
  <c r="K228" i="28"/>
  <c r="BI134" i="12"/>
  <c r="BE205" i="28"/>
  <c r="BE206" i="28"/>
  <c r="BE201" i="28"/>
  <c r="BE204" i="28"/>
  <c r="BE214" i="28"/>
  <c r="BE187" i="28"/>
  <c r="BE208" i="28"/>
  <c r="BE202" i="28"/>
  <c r="BE207" i="28"/>
  <c r="BE200" i="28"/>
  <c r="BE185" i="28"/>
  <c r="AQ94" i="28"/>
  <c r="AP155" i="28"/>
  <c r="AP127" i="28"/>
  <c r="DB9" i="12"/>
  <c r="CA92" i="28"/>
  <c r="BZ153" i="28"/>
  <c r="Z65" i="12"/>
  <c r="Z54" i="12"/>
  <c r="BK93" i="28"/>
  <c r="BJ154" i="28"/>
  <c r="AS248" i="28"/>
  <c r="AR249" i="28"/>
  <c r="AO208" i="28"/>
  <c r="AO205" i="28"/>
  <c r="Z257" i="12"/>
  <c r="AA255" i="12"/>
  <c r="AO201" i="28"/>
  <c r="AO204" i="28"/>
  <c r="AO214" i="28"/>
  <c r="AO200" i="28"/>
  <c r="AO206" i="28"/>
  <c r="AO185" i="28"/>
  <c r="AO187" i="28"/>
  <c r="AO207" i="28"/>
  <c r="AO202" i="28"/>
  <c r="AV107" i="12"/>
  <c r="AU168" i="12"/>
  <c r="AU135" i="12"/>
  <c r="AL239" i="12"/>
  <c r="BX228" i="28"/>
  <c r="V77" i="28"/>
  <c r="DG9" i="12"/>
  <c r="DG20" i="12" s="1"/>
  <c r="AQ228" i="28"/>
  <c r="DE8" i="12"/>
  <c r="DE206" i="12"/>
  <c r="BX249" i="28"/>
  <c r="BY248" i="28"/>
  <c r="BH170" i="28"/>
  <c r="BI109" i="28"/>
  <c r="BH168" i="28"/>
  <c r="BK101" i="28"/>
  <c r="BJ162" i="28"/>
  <c r="AO59" i="12"/>
  <c r="AO70" i="12"/>
  <c r="AR103" i="28"/>
  <c r="AQ164" i="28"/>
  <c r="CM9" i="12"/>
  <c r="CL20" i="12"/>
  <c r="BW257" i="12"/>
  <c r="BX255" i="12"/>
  <c r="BW244" i="28"/>
  <c r="Z71" i="12"/>
  <c r="Z60" i="12"/>
  <c r="BJ152" i="28"/>
  <c r="BK91" i="28"/>
  <c r="BZ20" i="12"/>
  <c r="DE257" i="12"/>
  <c r="DF255" i="12"/>
  <c r="CJ9" i="12"/>
  <c r="CI20" i="12"/>
  <c r="CU8" i="12"/>
  <c r="BY96" i="12"/>
  <c r="BX157" i="12"/>
  <c r="AN61" i="12"/>
  <c r="AN72" i="12"/>
  <c r="X78" i="28"/>
  <c r="X132" i="28" s="1"/>
  <c r="X134" i="28" s="1"/>
  <c r="X44" i="28"/>
  <c r="X55" i="28"/>
  <c r="X53" i="28"/>
  <c r="X64" i="28"/>
  <c r="DI9" i="12"/>
  <c r="DI20" i="12" s="1"/>
  <c r="CZ8" i="12"/>
  <c r="CZ206" i="12"/>
  <c r="DL7" i="12"/>
  <c r="W80" i="12"/>
  <c r="V88" i="12"/>
  <c r="CO252" i="12"/>
  <c r="CO236" i="12"/>
  <c r="AM26" i="12"/>
  <c r="DE243" i="12"/>
  <c r="BH249" i="28"/>
  <c r="BI247" i="28"/>
  <c r="AP126" i="28"/>
  <c r="Z58" i="12"/>
  <c r="Z69" i="12"/>
  <c r="Z52" i="12"/>
  <c r="Z63" i="12"/>
  <c r="Z86" i="12"/>
  <c r="Z140" i="12" s="1"/>
  <c r="AB228" i="28"/>
  <c r="AB244" i="28" s="1"/>
  <c r="BW100" i="12"/>
  <c r="BV161" i="12"/>
  <c r="BG224" i="12"/>
  <c r="BN9" i="12"/>
  <c r="BY115" i="12"/>
  <c r="BX176" i="12"/>
  <c r="M243" i="12"/>
  <c r="BI255" i="12"/>
  <c r="BH257" i="12"/>
  <c r="V233" i="28"/>
  <c r="AR104" i="28"/>
  <c r="AQ165" i="28"/>
  <c r="F229" i="12"/>
  <c r="F227" i="12"/>
  <c r="AX105" i="12"/>
  <c r="AW166" i="12"/>
  <c r="AX166" i="12" s="1"/>
  <c r="CD109" i="28"/>
  <c r="CC170" i="28"/>
  <c r="CD170" i="28" s="1"/>
  <c r="CJ101" i="12"/>
  <c r="CI162" i="12"/>
  <c r="BY103" i="12"/>
  <c r="BX164" i="12"/>
  <c r="BK97" i="12"/>
  <c r="BJ158" i="12"/>
  <c r="BJ135" i="12"/>
  <c r="DK9" i="12"/>
  <c r="AX115" i="12"/>
  <c r="AW176" i="12"/>
  <c r="AX176" i="12" s="1"/>
  <c r="AN58" i="12"/>
  <c r="AN69" i="12"/>
  <c r="DI109" i="12"/>
  <c r="DH170" i="12"/>
  <c r="AT163" i="28"/>
  <c r="AU102" i="28"/>
  <c r="AU99" i="12"/>
  <c r="AT160" i="12"/>
  <c r="J235" i="28"/>
  <c r="BR61" i="12"/>
  <c r="BR72" i="12"/>
  <c r="AN52" i="12"/>
  <c r="AN86" i="12"/>
  <c r="AN140" i="12" s="1"/>
  <c r="AN63" i="12"/>
  <c r="BK165" i="12"/>
  <c r="BL104" i="12"/>
  <c r="CB108" i="28"/>
  <c r="CA169" i="28"/>
  <c r="AR255" i="12"/>
  <c r="AQ257" i="12"/>
  <c r="F221" i="28"/>
  <c r="F219" i="28"/>
  <c r="AS160" i="28"/>
  <c r="AT99" i="28"/>
  <c r="BR56" i="12"/>
  <c r="BR67" i="12"/>
  <c r="AN60" i="12"/>
  <c r="AN71" i="12"/>
  <c r="X48" i="28"/>
  <c r="X59" i="28"/>
  <c r="AS121" i="12"/>
  <c r="AR182" i="12"/>
  <c r="CD114" i="12"/>
  <c r="CI114" i="12" s="1"/>
  <c r="CC175" i="12"/>
  <c r="CD175" i="12" s="1"/>
  <c r="C39" i="40" s="1"/>
  <c r="AN15" i="28"/>
  <c r="AN22" i="28"/>
  <c r="BG232" i="28"/>
  <c r="BF244" i="28"/>
  <c r="BD216" i="28"/>
  <c r="AR236" i="12"/>
  <c r="AR252" i="12" s="1"/>
  <c r="AQ106" i="28"/>
  <c r="AP167" i="28"/>
  <c r="AN217" i="28"/>
  <c r="AN231" i="28" s="1"/>
  <c r="AN233" i="28" s="1"/>
  <c r="BH127" i="28"/>
  <c r="BH150" i="28"/>
  <c r="BI89" i="28"/>
  <c r="BX101" i="28"/>
  <c r="BW162" i="28"/>
  <c r="BW127" i="28"/>
  <c r="CO243" i="12"/>
  <c r="BG243" i="12"/>
  <c r="CQ9" i="12"/>
  <c r="CP20" i="12"/>
  <c r="BR63" i="12"/>
  <c r="BR52" i="12"/>
  <c r="BR49" i="12"/>
  <c r="BR86" i="12"/>
  <c r="BR55" i="12"/>
  <c r="BR66" i="12"/>
  <c r="DJ9" i="12"/>
  <c r="AN57" i="12"/>
  <c r="AN68" i="12"/>
  <c r="X49" i="28"/>
  <c r="X60" i="28"/>
  <c r="BG198" i="12"/>
  <c r="CN252" i="12"/>
  <c r="AS175" i="12"/>
  <c r="AT114" i="12"/>
  <c r="O219" i="28"/>
  <c r="DE9" i="12"/>
  <c r="AO63" i="12"/>
  <c r="AO58" i="12"/>
  <c r="AO188" i="28"/>
  <c r="BM103" i="28"/>
  <c r="BL164" i="28"/>
  <c r="M226" i="12"/>
  <c r="M144" i="12"/>
  <c r="R143" i="12"/>
  <c r="R144" i="12" s="1"/>
  <c r="N134" i="28"/>
  <c r="R132" i="28"/>
  <c r="W72" i="28"/>
  <c r="V80" i="28"/>
  <c r="BH151" i="28"/>
  <c r="BI90" i="28"/>
  <c r="AT171" i="28"/>
  <c r="AU110" i="28"/>
  <c r="AR161" i="28"/>
  <c r="AS100" i="28"/>
  <c r="AE243" i="12"/>
  <c r="BX110" i="28"/>
  <c r="BW171" i="28"/>
  <c r="AB240" i="12"/>
  <c r="AA252" i="12"/>
  <c r="AA241" i="12"/>
  <c r="G219" i="28"/>
  <c r="CO257" i="12"/>
  <c r="CP255" i="12"/>
  <c r="AQ135" i="12"/>
  <c r="AR101" i="12"/>
  <c r="AQ162" i="12"/>
  <c r="AT243" i="12"/>
  <c r="BN108" i="28"/>
  <c r="BM169" i="28"/>
  <c r="BN169" i="28" s="1"/>
  <c r="BM99" i="28"/>
  <c r="BL160" i="28"/>
  <c r="BR60" i="12"/>
  <c r="BR71" i="12"/>
  <c r="AN55" i="12"/>
  <c r="AN66" i="12"/>
  <c r="X46" i="28"/>
  <c r="X57" i="28"/>
  <c r="AW235" i="28"/>
  <c r="AO61" i="12"/>
  <c r="AO72" i="12"/>
  <c r="DK8" i="12"/>
  <c r="DK206" i="12"/>
  <c r="BR88" i="12"/>
  <c r="X50" i="28"/>
  <c r="X61" i="28"/>
  <c r="CT9" i="12"/>
  <c r="CD105" i="12"/>
  <c r="CI105" i="12" s="1"/>
  <c r="CC166" i="12"/>
  <c r="CD166" i="12" s="1"/>
  <c r="C32" i="40" s="1"/>
  <c r="AM27" i="12"/>
  <c r="AM37" i="12"/>
  <c r="AM35" i="12"/>
  <c r="AM40" i="12"/>
  <c r="AM36" i="12"/>
  <c r="AM41" i="12"/>
  <c r="AM38" i="12"/>
  <c r="AM42" i="12"/>
  <c r="AM34" i="12"/>
  <c r="AM33" i="12"/>
  <c r="AM39" i="12"/>
  <c r="AM28" i="12"/>
  <c r="AM76" i="12"/>
  <c r="AM78" i="12"/>
  <c r="AM74" i="12"/>
  <c r="AM77" i="12"/>
  <c r="AM79" i="12"/>
  <c r="AM83" i="12"/>
  <c r="AM81" i="12"/>
  <c r="AM80" i="12"/>
  <c r="AM82" i="12"/>
  <c r="AM75" i="12"/>
  <c r="Z64" i="12"/>
  <c r="Z53" i="12"/>
  <c r="CS9" i="12"/>
  <c r="CR20" i="12"/>
  <c r="L247" i="28"/>
  <c r="K249" i="28"/>
  <c r="Z68" i="12"/>
  <c r="Z57" i="12"/>
  <c r="BZ235" i="28"/>
  <c r="CU206" i="12"/>
  <c r="BK236" i="12"/>
  <c r="BK252" i="12" s="1"/>
  <c r="AT118" i="12"/>
  <c r="AS179" i="12"/>
  <c r="BG88" i="28"/>
  <c r="BF126" i="28"/>
  <c r="BF149" i="28"/>
  <c r="BB239" i="12"/>
  <c r="Z61" i="12"/>
  <c r="Z72" i="12"/>
  <c r="AM39" i="28"/>
  <c r="AM17" i="28"/>
  <c r="AN16" i="28"/>
  <c r="AP214" i="12"/>
  <c r="AP209" i="12"/>
  <c r="AP193" i="12"/>
  <c r="AP196" i="12" s="1"/>
  <c r="AP198" i="12" s="1"/>
  <c r="AP210" i="12"/>
  <c r="AP208" i="12"/>
  <c r="AP212" i="12"/>
  <c r="AP215" i="12"/>
  <c r="AP222" i="12"/>
  <c r="AP195" i="12"/>
  <c r="F233" i="28"/>
  <c r="F243" i="28"/>
  <c r="AR107" i="28"/>
  <c r="AQ168" i="28"/>
  <c r="BW243" i="12"/>
  <c r="BR57" i="12"/>
  <c r="BR68" i="12"/>
  <c r="BR59" i="12"/>
  <c r="BR70" i="12"/>
  <c r="AN88" i="12"/>
  <c r="AN89" i="12" s="1"/>
  <c r="AN59" i="12"/>
  <c r="AN70" i="12"/>
  <c r="BW236" i="12"/>
  <c r="X52" i="28"/>
  <c r="X63" i="28"/>
  <c r="X45" i="28"/>
  <c r="X56" i="28"/>
  <c r="BB233" i="28"/>
  <c r="AT89" i="28"/>
  <c r="AS150" i="28"/>
  <c r="V140" i="12"/>
  <c r="BX18" i="28"/>
  <c r="CD9" i="28"/>
  <c r="AR108" i="28"/>
  <c r="AQ169" i="28"/>
  <c r="AR91" i="28"/>
  <c r="AQ152" i="28"/>
  <c r="AQ126" i="28"/>
  <c r="Z56" i="12"/>
  <c r="Z67" i="12"/>
  <c r="Z70" i="12"/>
  <c r="Z59" i="12"/>
  <c r="AO60" i="12"/>
  <c r="AO71" i="12"/>
  <c r="W141" i="12"/>
  <c r="W27" i="12"/>
  <c r="W31" i="12"/>
  <c r="AL231" i="28"/>
  <c r="M236" i="12"/>
  <c r="M252" i="12"/>
  <c r="F241" i="12"/>
  <c r="F251" i="12"/>
  <c r="AP216" i="12"/>
  <c r="AP213" i="12"/>
  <c r="AL19" i="12"/>
  <c r="AM18" i="12" s="1"/>
  <c r="AL43" i="12"/>
  <c r="AN216" i="28"/>
  <c r="CT112" i="12"/>
  <c r="CS173" i="12"/>
  <c r="AT180" i="12"/>
  <c r="AU119" i="12"/>
  <c r="AA235" i="28"/>
  <c r="DD9" i="12"/>
  <c r="DD20" i="12" s="1"/>
  <c r="AO37" i="12" l="1"/>
  <c r="AO34" i="12"/>
  <c r="AO82" i="12"/>
  <c r="AO74" i="12"/>
  <c r="AO35" i="12"/>
  <c r="AO54" i="12" s="1"/>
  <c r="AO79" i="12"/>
  <c r="AO88" i="12"/>
  <c r="AO89" i="12" s="1"/>
  <c r="AO86" i="12"/>
  <c r="AO140" i="12" s="1"/>
  <c r="AP41" i="12"/>
  <c r="AP81" i="12"/>
  <c r="AP38" i="12"/>
  <c r="AP82" i="12"/>
  <c r="AP36" i="12"/>
  <c r="AP42" i="12"/>
  <c r="AP79" i="12"/>
  <c r="AQ11" i="12"/>
  <c r="AQ23" i="12" s="1"/>
  <c r="AP39" i="12"/>
  <c r="AP33" i="12"/>
  <c r="AP37" i="12"/>
  <c r="AP80" i="12"/>
  <c r="AP28" i="12"/>
  <c r="AP83" i="12"/>
  <c r="AP34" i="12"/>
  <c r="AP77" i="12"/>
  <c r="AP74" i="12"/>
  <c r="AP75" i="12"/>
  <c r="AP76" i="12"/>
  <c r="AP40" i="12"/>
  <c r="AP35" i="12"/>
  <c r="AP78" i="12"/>
  <c r="AO52" i="12"/>
  <c r="BY118" i="12"/>
  <c r="BX179" i="12"/>
  <c r="BT78" i="12"/>
  <c r="BT74" i="12"/>
  <c r="BU11" i="12"/>
  <c r="BU23" i="12" s="1"/>
  <c r="BT34" i="12"/>
  <c r="BT39" i="12"/>
  <c r="BT28" i="12"/>
  <c r="BT81" i="12"/>
  <c r="BT35" i="12"/>
  <c r="BT76" i="12"/>
  <c r="BT75" i="12"/>
  <c r="BT37" i="12"/>
  <c r="BT36" i="12"/>
  <c r="BT42" i="12"/>
  <c r="BT82" i="12"/>
  <c r="BT83" i="12"/>
  <c r="BT38" i="12"/>
  <c r="BT79" i="12"/>
  <c r="BT33" i="12"/>
  <c r="BT80" i="12"/>
  <c r="BT77" i="12"/>
  <c r="BT40" i="12"/>
  <c r="BT41" i="12"/>
  <c r="BV20" i="12"/>
  <c r="CM20" i="12"/>
  <c r="CS20" i="12"/>
  <c r="DL206" i="12"/>
  <c r="DB20" i="12"/>
  <c r="BV98" i="12"/>
  <c r="BU159" i="12"/>
  <c r="BU20" i="12"/>
  <c r="CD20" i="12" s="1"/>
  <c r="AO66" i="12"/>
  <c r="CU9" i="12"/>
  <c r="AO68" i="12"/>
  <c r="CB20" i="12"/>
  <c r="DH118" i="12"/>
  <c r="DG179" i="12"/>
  <c r="AB15" i="28"/>
  <c r="AB22" i="28" s="1"/>
  <c r="BT15" i="28"/>
  <c r="BT22" i="28" s="1"/>
  <c r="AA13" i="28"/>
  <c r="DB78" i="12"/>
  <c r="DB77" i="12"/>
  <c r="DB82" i="12"/>
  <c r="DB35" i="12"/>
  <c r="DB39" i="12"/>
  <c r="DB75" i="12"/>
  <c r="DB33" i="12"/>
  <c r="DB83" i="12"/>
  <c r="DB74" i="12"/>
  <c r="DB80" i="12"/>
  <c r="DB34" i="12"/>
  <c r="DB36" i="12"/>
  <c r="DB38" i="12"/>
  <c r="DB41" i="12"/>
  <c r="DB37" i="12"/>
  <c r="DB42" i="12"/>
  <c r="DB40" i="12"/>
  <c r="DB76" i="12"/>
  <c r="DB79" i="12"/>
  <c r="DB81" i="12"/>
  <c r="DB28" i="12"/>
  <c r="DC11" i="12"/>
  <c r="DC23" i="12" s="1"/>
  <c r="DC74" i="12" s="1"/>
  <c r="Z13" i="12"/>
  <c r="Z21" i="12"/>
  <c r="Y24" i="12"/>
  <c r="CK20" i="12"/>
  <c r="M257" i="12"/>
  <c r="N255" i="12"/>
  <c r="Y53" i="28"/>
  <c r="Y64" i="28"/>
  <c r="AA55" i="12"/>
  <c r="AA66" i="12"/>
  <c r="AA52" i="12"/>
  <c r="AA86" i="12"/>
  <c r="AA63" i="12"/>
  <c r="BX236" i="12"/>
  <c r="AN17" i="28"/>
  <c r="AO16" i="28" s="1"/>
  <c r="AN39" i="28"/>
  <c r="DK20" i="12"/>
  <c r="BM164" i="28"/>
  <c r="BN164" i="28" s="1"/>
  <c r="BN103" i="28"/>
  <c r="CT173" i="12"/>
  <c r="CU173" i="12" s="1"/>
  <c r="CU112" i="12"/>
  <c r="AM60" i="12"/>
  <c r="AM71" i="12"/>
  <c r="CQ255" i="12"/>
  <c r="CP257" i="12"/>
  <c r="X72" i="28"/>
  <c r="W80" i="28"/>
  <c r="W81" i="28" s="1"/>
  <c r="M227" i="12"/>
  <c r="BG225" i="12"/>
  <c r="AO15" i="28"/>
  <c r="AO22" i="28"/>
  <c r="BM104" i="12"/>
  <c r="BL165" i="12"/>
  <c r="CK101" i="12"/>
  <c r="CJ162" i="12"/>
  <c r="F250" i="12"/>
  <c r="F253" i="12" s="1"/>
  <c r="F266" i="12" s="1"/>
  <c r="F267" i="12" s="1"/>
  <c r="F233" i="12" s="1"/>
  <c r="F244" i="12"/>
  <c r="N243" i="12"/>
  <c r="BX100" i="12"/>
  <c r="BW161" i="12"/>
  <c r="BI249" i="28"/>
  <c r="BJ247" i="28"/>
  <c r="V89" i="12"/>
  <c r="AR228" i="28"/>
  <c r="BY228" i="28"/>
  <c r="BE188" i="28"/>
  <c r="BE190" i="28" s="1"/>
  <c r="BE217" i="28" s="1"/>
  <c r="BE231" i="28" s="1"/>
  <c r="BE233" i="28" s="1"/>
  <c r="AP208" i="28"/>
  <c r="AP205" i="28"/>
  <c r="BS60" i="12"/>
  <c r="BS71" i="12"/>
  <c r="BS49" i="12"/>
  <c r="BS86" i="12"/>
  <c r="BS140" i="12" s="1"/>
  <c r="BS52" i="12"/>
  <c r="BS63" i="12"/>
  <c r="BL92" i="28"/>
  <c r="BK153" i="28"/>
  <c r="AS102" i="12"/>
  <c r="AR163" i="12"/>
  <c r="AW247" i="28"/>
  <c r="AS96" i="12"/>
  <c r="AR134" i="12"/>
  <c r="AR157" i="12"/>
  <c r="CA102" i="12"/>
  <c r="BZ163" i="12"/>
  <c r="AU89" i="28"/>
  <c r="AT150" i="28"/>
  <c r="BL236" i="12"/>
  <c r="BL252" i="12" s="1"/>
  <c r="AM55" i="12"/>
  <c r="AM66" i="12"/>
  <c r="CT20" i="12"/>
  <c r="BY110" i="28"/>
  <c r="BX171" i="28"/>
  <c r="AT100" i="28"/>
  <c r="AS161" i="28"/>
  <c r="BH243" i="12"/>
  <c r="BL97" i="12"/>
  <c r="BK158" i="12"/>
  <c r="BK135" i="12"/>
  <c r="X80" i="12"/>
  <c r="W88" i="12"/>
  <c r="W89" i="12" s="1"/>
  <c r="W85" i="12"/>
  <c r="W92" i="12" s="1"/>
  <c r="W138" i="12" s="1"/>
  <c r="CI76" i="12"/>
  <c r="CI82" i="12"/>
  <c r="CI40" i="12"/>
  <c r="CI81" i="12"/>
  <c r="CI75" i="12"/>
  <c r="CI38" i="12"/>
  <c r="CI74" i="12"/>
  <c r="CI79" i="12"/>
  <c r="CI35" i="12"/>
  <c r="CI78" i="12"/>
  <c r="CI34" i="12"/>
  <c r="CI77" i="12"/>
  <c r="CI33" i="12"/>
  <c r="CI83" i="12"/>
  <c r="CI37" i="12"/>
  <c r="CI39" i="12"/>
  <c r="CI80" i="12"/>
  <c r="CI36" i="12"/>
  <c r="CI42" i="12"/>
  <c r="CI41" i="12"/>
  <c r="CJ11" i="12"/>
  <c r="CI28" i="12"/>
  <c r="BL91" i="28"/>
  <c r="BK152" i="28"/>
  <c r="AQ244" i="28"/>
  <c r="BX244" i="28"/>
  <c r="AU213" i="12"/>
  <c r="AU216" i="12"/>
  <c r="AO216" i="28"/>
  <c r="BK228" i="28"/>
  <c r="BS58" i="12"/>
  <c r="BS69" i="12"/>
  <c r="W136" i="28"/>
  <c r="W218" i="28"/>
  <c r="CN20" i="12"/>
  <c r="V135" i="28"/>
  <c r="BK235" i="28"/>
  <c r="Y60" i="28"/>
  <c r="Y49" i="28"/>
  <c r="AA61" i="12"/>
  <c r="AA72" i="12"/>
  <c r="W142" i="12"/>
  <c r="W143" i="12"/>
  <c r="AS104" i="28"/>
  <c r="AR165" i="28"/>
  <c r="AR94" i="28"/>
  <c r="AQ155" i="28"/>
  <c r="AQ127" i="28"/>
  <c r="BI216" i="12"/>
  <c r="BI213" i="12"/>
  <c r="BI195" i="12"/>
  <c r="BI197" i="12"/>
  <c r="BI208" i="12"/>
  <c r="BI215" i="12"/>
  <c r="BI209" i="12"/>
  <c r="BI210" i="12"/>
  <c r="BI212" i="12"/>
  <c r="BI193" i="12"/>
  <c r="BI214" i="12"/>
  <c r="BI222" i="12"/>
  <c r="CC89" i="28"/>
  <c r="CB150" i="28"/>
  <c r="BS54" i="12"/>
  <c r="BS65" i="12"/>
  <c r="AT113" i="12"/>
  <c r="AS174" i="12"/>
  <c r="AV172" i="28"/>
  <c r="AW111" i="28"/>
  <c r="X77" i="28"/>
  <c r="X84" i="28" s="1"/>
  <c r="X130" i="28" s="1"/>
  <c r="BK117" i="12"/>
  <c r="BJ178" i="12"/>
  <c r="BJ176" i="12"/>
  <c r="BH224" i="12"/>
  <c r="Z20" i="28"/>
  <c r="Z21" i="28" s="1"/>
  <c r="Y45" i="28"/>
  <c r="Y56" i="28"/>
  <c r="AB17" i="12"/>
  <c r="AB26" i="12" s="1"/>
  <c r="AA54" i="12"/>
  <c r="AA65" i="12"/>
  <c r="AB39" i="12"/>
  <c r="AB40" i="12"/>
  <c r="AB37" i="12"/>
  <c r="AB33" i="12"/>
  <c r="AB34" i="12"/>
  <c r="AB35" i="12"/>
  <c r="AC11" i="12"/>
  <c r="AC23" i="12" s="1"/>
  <c r="AB41" i="12"/>
  <c r="AB36" i="12"/>
  <c r="AB38" i="12"/>
  <c r="AB42" i="12"/>
  <c r="AB28" i="12"/>
  <c r="X27" i="12"/>
  <c r="X141" i="12"/>
  <c r="X31" i="12"/>
  <c r="CC100" i="28"/>
  <c r="CB161" i="28"/>
  <c r="BK116" i="12"/>
  <c r="BK134" i="12" s="1"/>
  <c r="BJ177" i="12"/>
  <c r="V92" i="12"/>
  <c r="V138" i="12" s="1"/>
  <c r="Y63" i="28"/>
  <c r="Y52" i="28"/>
  <c r="AA59" i="12"/>
  <c r="AA70" i="12"/>
  <c r="BR17" i="12"/>
  <c r="BR26" i="12"/>
  <c r="BC231" i="28"/>
  <c r="BC233" i="28" s="1"/>
  <c r="AA53" i="12"/>
  <c r="AA64" i="12"/>
  <c r="AU243" i="12"/>
  <c r="BZ115" i="12"/>
  <c r="BY176" i="12"/>
  <c r="CI26" i="12"/>
  <c r="CJ17" i="12" s="1"/>
  <c r="V142" i="12"/>
  <c r="DJ109" i="12"/>
  <c r="DI170" i="12"/>
  <c r="CB92" i="28"/>
  <c r="CA153" i="28"/>
  <c r="AC247" i="28"/>
  <c r="AB249" i="28"/>
  <c r="N236" i="12"/>
  <c r="N252" i="12" s="1"/>
  <c r="AM52" i="12"/>
  <c r="AM86" i="12"/>
  <c r="AM140" i="12" s="1"/>
  <c r="AM63" i="12"/>
  <c r="AS255" i="12"/>
  <c r="AR257" i="12"/>
  <c r="K235" i="28"/>
  <c r="BL101" i="28"/>
  <c r="BK162" i="28"/>
  <c r="BS61" i="12"/>
  <c r="BS72" i="12"/>
  <c r="DG236" i="12"/>
  <c r="DG252" i="12" s="1"/>
  <c r="BJ90" i="28"/>
  <c r="BI151" i="28"/>
  <c r="N135" i="28"/>
  <c r="R134" i="28"/>
  <c r="CQ20" i="12"/>
  <c r="BH232" i="28"/>
  <c r="BG244" i="28"/>
  <c r="AS182" i="12"/>
  <c r="C17" i="38" s="1"/>
  <c r="C23" i="38" s="1"/>
  <c r="AT121" i="12"/>
  <c r="DJ20" i="12"/>
  <c r="AO190" i="28"/>
  <c r="AN17" i="12"/>
  <c r="AN26" i="12"/>
  <c r="CZ20" i="12"/>
  <c r="DA9" i="12"/>
  <c r="DL8" i="12"/>
  <c r="DH20" i="12"/>
  <c r="BZ96" i="12"/>
  <c r="BY157" i="12"/>
  <c r="DF257" i="12"/>
  <c r="DG255" i="12"/>
  <c r="BX257" i="12"/>
  <c r="BY255" i="12"/>
  <c r="AA257" i="12"/>
  <c r="AB255" i="12"/>
  <c r="BS59" i="12"/>
  <c r="BS70" i="12"/>
  <c r="BS53" i="12"/>
  <c r="BS64" i="12"/>
  <c r="W77" i="28"/>
  <c r="W84" i="28" s="1"/>
  <c r="W130" i="28" s="1"/>
  <c r="M219" i="28"/>
  <c r="AG236" i="12"/>
  <c r="AH236" i="12" s="1"/>
  <c r="Y55" i="28"/>
  <c r="Y44" i="28"/>
  <c r="Y78" i="28"/>
  <c r="Y132" i="28" s="1"/>
  <c r="BD15" i="28"/>
  <c r="BD22" i="28" s="1"/>
  <c r="BD190" i="28"/>
  <c r="AA58" i="12"/>
  <c r="AA69" i="12"/>
  <c r="DC75" i="12"/>
  <c r="DC83" i="12"/>
  <c r="DC36" i="12"/>
  <c r="DC41" i="12"/>
  <c r="DC33" i="12"/>
  <c r="DC82" i="12"/>
  <c r="DC77" i="12"/>
  <c r="DC35" i="12"/>
  <c r="DC79" i="12"/>
  <c r="DC42" i="12"/>
  <c r="DC37" i="12"/>
  <c r="BB241" i="12"/>
  <c r="L249" i="28"/>
  <c r="M247" i="28"/>
  <c r="AM59" i="12"/>
  <c r="AM70" i="12"/>
  <c r="X79" i="28"/>
  <c r="X135" i="28" s="1"/>
  <c r="BW252" i="12"/>
  <c r="BX243" i="12"/>
  <c r="AM58" i="12"/>
  <c r="AM69" i="12"/>
  <c r="BN99" i="28"/>
  <c r="BM160" i="28"/>
  <c r="BN160" i="28" s="1"/>
  <c r="BI127" i="28"/>
  <c r="BJ89" i="28"/>
  <c r="BI150" i="28"/>
  <c r="CC108" i="28"/>
  <c r="CB169" i="28"/>
  <c r="AV99" i="12"/>
  <c r="AU160" i="12"/>
  <c r="BZ103" i="12"/>
  <c r="BY164" i="12"/>
  <c r="AS103" i="28"/>
  <c r="AR164" i="28"/>
  <c r="AT248" i="28"/>
  <c r="AS249" i="28"/>
  <c r="BS55" i="12"/>
  <c r="BS66" i="12"/>
  <c r="AS91" i="28"/>
  <c r="AR152" i="28"/>
  <c r="AR126" i="28"/>
  <c r="AM56" i="12"/>
  <c r="AM67" i="12"/>
  <c r="AM19" i="12"/>
  <c r="AN18" i="12" s="1"/>
  <c r="AM43" i="12"/>
  <c r="AL241" i="12"/>
  <c r="Y59" i="28"/>
  <c r="Y48" i="28"/>
  <c r="AS108" i="28"/>
  <c r="AR169" i="28"/>
  <c r="AP224" i="12"/>
  <c r="AP225" i="12" s="1"/>
  <c r="AM53" i="12"/>
  <c r="AM64" i="12"/>
  <c r="AB235" i="28"/>
  <c r="AL233" i="28"/>
  <c r="AS107" i="28"/>
  <c r="AR168" i="28"/>
  <c r="BF205" i="28"/>
  <c r="BF200" i="28"/>
  <c r="BF206" i="28"/>
  <c r="BF201" i="28"/>
  <c r="BF214" i="28"/>
  <c r="BF185" i="28"/>
  <c r="BF188" i="28" s="1"/>
  <c r="BF204" i="28"/>
  <c r="BF208" i="28"/>
  <c r="BF202" i="28"/>
  <c r="BF187" i="28"/>
  <c r="BF190" i="28" s="1"/>
  <c r="BF207" i="28"/>
  <c r="AU118" i="12"/>
  <c r="AT179" i="12"/>
  <c r="AM61" i="12"/>
  <c r="AM72" i="12"/>
  <c r="BR89" i="12"/>
  <c r="AR135" i="12"/>
  <c r="AS101" i="12"/>
  <c r="AR162" i="12"/>
  <c r="AF243" i="12"/>
  <c r="BH198" i="12"/>
  <c r="BH225" i="12" s="1"/>
  <c r="BH239" i="12" s="1"/>
  <c r="BH241" i="12" s="1"/>
  <c r="BJ134" i="12"/>
  <c r="BJ255" i="12"/>
  <c r="BI257" i="12"/>
  <c r="CP236" i="12"/>
  <c r="CP252" i="12" s="1"/>
  <c r="BI170" i="28"/>
  <c r="BJ109" i="28"/>
  <c r="BI168" i="28"/>
  <c r="L228" i="28"/>
  <c r="L244" i="28"/>
  <c r="BS57" i="12"/>
  <c r="BS68" i="12"/>
  <c r="AU98" i="28"/>
  <c r="AT159" i="28"/>
  <c r="V143" i="12"/>
  <c r="V134" i="28"/>
  <c r="BC26" i="12"/>
  <c r="Y62" i="28"/>
  <c r="Y51" i="28"/>
  <c r="Y61" i="28"/>
  <c r="Y50" i="28"/>
  <c r="AA60" i="12"/>
  <c r="AA71" i="12"/>
  <c r="AQ206" i="28"/>
  <c r="AQ214" i="28"/>
  <c r="AQ201" i="28"/>
  <c r="AQ207" i="28"/>
  <c r="AQ200" i="28"/>
  <c r="AQ202" i="28"/>
  <c r="AQ187" i="28"/>
  <c r="AQ204" i="28"/>
  <c r="AQ185" i="28"/>
  <c r="CA235" i="28"/>
  <c r="BY101" i="28"/>
  <c r="BX162" i="28"/>
  <c r="BX127" i="28"/>
  <c r="F242" i="28"/>
  <c r="F245" i="28" s="1"/>
  <c r="F258" i="28" s="1"/>
  <c r="F259" i="28" s="1"/>
  <c r="F225" i="28" s="1"/>
  <c r="F236" i="28"/>
  <c r="AM54" i="12"/>
  <c r="AM65" i="12"/>
  <c r="AV110" i="28"/>
  <c r="AU171" i="28"/>
  <c r="CJ114" i="12"/>
  <c r="CI175" i="12"/>
  <c r="AW107" i="12"/>
  <c r="AV168" i="12"/>
  <c r="AV135" i="12"/>
  <c r="AU114" i="12"/>
  <c r="AT175" i="12"/>
  <c r="AU99" i="28"/>
  <c r="AT160" i="28"/>
  <c r="Z87" i="12"/>
  <c r="BZ248" i="28"/>
  <c r="BY249" i="28"/>
  <c r="BE216" i="28"/>
  <c r="BK94" i="28"/>
  <c r="BJ155" i="28"/>
  <c r="AV119" i="12"/>
  <c r="AU180" i="12"/>
  <c r="CD18" i="28"/>
  <c r="BG126" i="28"/>
  <c r="BH88" i="28"/>
  <c r="BG149" i="28"/>
  <c r="AM88" i="12"/>
  <c r="AM89" i="12" s="1"/>
  <c r="AM57" i="12"/>
  <c r="AM68" i="12"/>
  <c r="CI166" i="12"/>
  <c r="CJ105" i="12"/>
  <c r="AX235" i="28"/>
  <c r="AQ213" i="12"/>
  <c r="AQ216" i="12"/>
  <c r="AC240" i="12"/>
  <c r="AB252" i="12"/>
  <c r="AB241" i="12"/>
  <c r="V81" i="28"/>
  <c r="BR140" i="12"/>
  <c r="CP243" i="12"/>
  <c r="AR106" i="28"/>
  <c r="AQ167" i="28"/>
  <c r="AS236" i="12"/>
  <c r="AS252" i="12"/>
  <c r="AV102" i="28"/>
  <c r="AU163" i="28"/>
  <c r="R226" i="12"/>
  <c r="R227" i="12" s="1"/>
  <c r="AC228" i="28"/>
  <c r="AC244" i="28"/>
  <c r="AP214" i="28"/>
  <c r="AP201" i="28"/>
  <c r="AP204" i="28"/>
  <c r="AP206" i="28"/>
  <c r="AP207" i="28"/>
  <c r="AP187" i="28"/>
  <c r="AP200" i="28"/>
  <c r="AP202" i="28"/>
  <c r="AP185" i="28"/>
  <c r="DF243" i="12"/>
  <c r="DF9" i="12"/>
  <c r="DE20" i="12"/>
  <c r="V84" i="28"/>
  <c r="V130" i="28" s="1"/>
  <c r="BL93" i="28"/>
  <c r="BK154" i="28"/>
  <c r="BS56" i="12"/>
  <c r="BS67" i="12"/>
  <c r="BS88" i="12"/>
  <c r="BS89" i="12" s="1"/>
  <c r="AU177" i="12"/>
  <c r="AV116" i="12"/>
  <c r="Y133" i="28"/>
  <c r="Y23" i="28"/>
  <c r="Y27" i="28"/>
  <c r="CJ20" i="12"/>
  <c r="AQ214" i="12"/>
  <c r="AQ193" i="12"/>
  <c r="AQ210" i="12"/>
  <c r="AQ195" i="12"/>
  <c r="AQ212" i="12"/>
  <c r="AQ215" i="12"/>
  <c r="AQ222" i="12"/>
  <c r="AQ208" i="12"/>
  <c r="AQ209" i="12"/>
  <c r="Y47" i="28"/>
  <c r="Y58" i="28"/>
  <c r="Y57" i="28"/>
  <c r="Y46" i="28"/>
  <c r="AA68" i="12"/>
  <c r="AA57" i="12"/>
  <c r="AA67" i="12"/>
  <c r="AA56" i="12"/>
  <c r="DC40" i="12" l="1"/>
  <c r="DC34" i="12"/>
  <c r="DD11" i="12"/>
  <c r="DD23" i="12" s="1"/>
  <c r="DD39" i="12" s="1"/>
  <c r="DC39" i="12"/>
  <c r="DC69" i="12" s="1"/>
  <c r="DC81" i="12"/>
  <c r="DC28" i="12"/>
  <c r="DC80" i="12"/>
  <c r="DC76" i="12"/>
  <c r="DC38" i="12"/>
  <c r="DC57" i="12" s="1"/>
  <c r="DC78" i="12"/>
  <c r="AO53" i="12"/>
  <c r="AO64" i="12"/>
  <c r="AO65" i="12"/>
  <c r="AO56" i="12"/>
  <c r="AO67" i="12"/>
  <c r="AP53" i="12"/>
  <c r="AP64" i="12"/>
  <c r="AP61" i="12"/>
  <c r="AP72" i="12"/>
  <c r="AQ34" i="12"/>
  <c r="AQ78" i="12"/>
  <c r="AQ82" i="12"/>
  <c r="AQ76" i="12"/>
  <c r="AQ39" i="12"/>
  <c r="AQ77" i="12"/>
  <c r="AQ80" i="12"/>
  <c r="AQ83" i="12"/>
  <c r="AQ40" i="12"/>
  <c r="AQ35" i="12"/>
  <c r="AQ74" i="12"/>
  <c r="AQ37" i="12"/>
  <c r="AQ36" i="12"/>
  <c r="AQ81" i="12"/>
  <c r="AQ33" i="12"/>
  <c r="AR11" i="12"/>
  <c r="AR23" i="12" s="1"/>
  <c r="AQ79" i="12"/>
  <c r="AQ41" i="12"/>
  <c r="AQ42" i="12"/>
  <c r="AQ38" i="12"/>
  <c r="AQ28" i="12"/>
  <c r="AQ75" i="12"/>
  <c r="AP65" i="12"/>
  <c r="AP54" i="12"/>
  <c r="AP66" i="12"/>
  <c r="AP55" i="12"/>
  <c r="AP59" i="12"/>
  <c r="AP70" i="12"/>
  <c r="AP56" i="12"/>
  <c r="AP67" i="12"/>
  <c r="AP57" i="12"/>
  <c r="AP68" i="12"/>
  <c r="AP86" i="12"/>
  <c r="AP140" i="12" s="1"/>
  <c r="AP52" i="12"/>
  <c r="AP63" i="12"/>
  <c r="AP88" i="12"/>
  <c r="AP89" i="12" s="1"/>
  <c r="AP58" i="12"/>
  <c r="AP69" i="12"/>
  <c r="AP60" i="12"/>
  <c r="AP71" i="12"/>
  <c r="DH179" i="12"/>
  <c r="DI118" i="12"/>
  <c r="BU75" i="12"/>
  <c r="BU80" i="12"/>
  <c r="BU35" i="12"/>
  <c r="BU42" i="12"/>
  <c r="BU78" i="12"/>
  <c r="BU41" i="12"/>
  <c r="BU77" i="12"/>
  <c r="BU36" i="12"/>
  <c r="BU74" i="12"/>
  <c r="BU83" i="12"/>
  <c r="BU37" i="12"/>
  <c r="BU34" i="12"/>
  <c r="BU76" i="12"/>
  <c r="BU81" i="12"/>
  <c r="BU40" i="12"/>
  <c r="BU38" i="12"/>
  <c r="BU28" i="12"/>
  <c r="BU33" i="12"/>
  <c r="BU79" i="12"/>
  <c r="BV11" i="12"/>
  <c r="BV23" i="12" s="1"/>
  <c r="BU82" i="12"/>
  <c r="BU39" i="12"/>
  <c r="BT68" i="12"/>
  <c r="BT57" i="12"/>
  <c r="BT65" i="12"/>
  <c r="BT54" i="12"/>
  <c r="BW98" i="12"/>
  <c r="BV159" i="12"/>
  <c r="BT60" i="12"/>
  <c r="BT71" i="12"/>
  <c r="BT70" i="12"/>
  <c r="BT59" i="12"/>
  <c r="BT61" i="12"/>
  <c r="BT72" i="12"/>
  <c r="BT69" i="12"/>
  <c r="BT58" i="12"/>
  <c r="BT55" i="12"/>
  <c r="BT66" i="12"/>
  <c r="BT53" i="12"/>
  <c r="BT64" i="12"/>
  <c r="CI27" i="12"/>
  <c r="DE11" i="12"/>
  <c r="DE23" i="12" s="1"/>
  <c r="DE76" i="12" s="1"/>
  <c r="BT67" i="12"/>
  <c r="BT56" i="12"/>
  <c r="DD74" i="12"/>
  <c r="DD82" i="12"/>
  <c r="DD76" i="12"/>
  <c r="BT63" i="12"/>
  <c r="BT49" i="12"/>
  <c r="BT86" i="12"/>
  <c r="BT140" i="12" s="1"/>
  <c r="BT52" i="12"/>
  <c r="BT88" i="12"/>
  <c r="BT89" i="12" s="1"/>
  <c r="BV41" i="12"/>
  <c r="BV79" i="12"/>
  <c r="BV36" i="12"/>
  <c r="BV75" i="12"/>
  <c r="BV42" i="12"/>
  <c r="BV80" i="12"/>
  <c r="BV38" i="12"/>
  <c r="BV40" i="12"/>
  <c r="BV78" i="12"/>
  <c r="BV74" i="12"/>
  <c r="BV76" i="12"/>
  <c r="BV28" i="12"/>
  <c r="BV37" i="12"/>
  <c r="BV81" i="12"/>
  <c r="BV83" i="12"/>
  <c r="BV77" i="12"/>
  <c r="BV35" i="12"/>
  <c r="BW11" i="12"/>
  <c r="BW23" i="12" s="1"/>
  <c r="BV33" i="12"/>
  <c r="BV39" i="12"/>
  <c r="BV82" i="12"/>
  <c r="BV34" i="12"/>
  <c r="DD79" i="12"/>
  <c r="BZ118" i="12"/>
  <c r="BY179" i="12"/>
  <c r="BF217" i="28"/>
  <c r="BF231" i="28" s="1"/>
  <c r="BF233" i="28" s="1"/>
  <c r="AC17" i="12"/>
  <c r="AC26" i="12" s="1"/>
  <c r="AP239" i="12"/>
  <c r="AP241" i="12" s="1"/>
  <c r="BU15" i="28"/>
  <c r="BU22" i="28" s="1"/>
  <c r="AN19" i="12"/>
  <c r="AO18" i="12" s="1"/>
  <c r="AN43" i="12"/>
  <c r="AC15" i="28"/>
  <c r="AC22" i="28"/>
  <c r="BE15" i="28"/>
  <c r="BE22" i="28"/>
  <c r="AO39" i="28"/>
  <c r="AO17" i="28"/>
  <c r="AP16" i="28"/>
  <c r="AC33" i="12"/>
  <c r="AC41" i="12"/>
  <c r="AC34" i="12"/>
  <c r="AC42" i="12"/>
  <c r="AD11" i="12"/>
  <c r="AD23" i="12" s="1"/>
  <c r="AC35" i="12"/>
  <c r="AC39" i="12"/>
  <c r="AC40" i="12"/>
  <c r="AC37" i="12"/>
  <c r="AC28" i="12"/>
  <c r="AC38" i="12"/>
  <c r="AC36" i="12"/>
  <c r="Z23" i="28"/>
  <c r="Z133" i="28"/>
  <c r="Z27" i="28"/>
  <c r="AB58" i="12"/>
  <c r="AB69" i="12"/>
  <c r="CI55" i="12"/>
  <c r="CI66" i="12"/>
  <c r="CI59" i="12"/>
  <c r="CI70" i="12"/>
  <c r="CB102" i="12"/>
  <c r="CA163" i="12"/>
  <c r="BZ228" i="28"/>
  <c r="BZ244" i="28"/>
  <c r="AP15" i="28"/>
  <c r="AP22" i="28" s="1"/>
  <c r="DB53" i="12"/>
  <c r="DB64" i="12"/>
  <c r="DB54" i="12"/>
  <c r="DB65" i="12"/>
  <c r="DF20" i="12"/>
  <c r="AR216" i="12"/>
  <c r="AR213" i="12"/>
  <c r="BF216" i="28"/>
  <c r="DC54" i="12"/>
  <c r="DC65" i="12"/>
  <c r="DC52" i="12"/>
  <c r="DC86" i="12"/>
  <c r="DC140" i="12" s="1"/>
  <c r="DC63" i="12"/>
  <c r="DG257" i="12"/>
  <c r="DH255" i="12"/>
  <c r="BI232" i="28"/>
  <c r="BH244" i="28"/>
  <c r="N136" i="28"/>
  <c r="N218" i="28"/>
  <c r="R135" i="28"/>
  <c r="R136" i="28" s="1"/>
  <c r="BM101" i="28"/>
  <c r="BL162" i="28"/>
  <c r="AB55" i="12"/>
  <c r="AB66" i="12"/>
  <c r="BL235" i="28"/>
  <c r="BL228" i="28"/>
  <c r="CI53" i="12"/>
  <c r="CI64" i="12"/>
  <c r="BK216" i="12"/>
  <c r="BK213" i="12"/>
  <c r="BK195" i="12"/>
  <c r="BK197" i="12"/>
  <c r="BK208" i="12"/>
  <c r="BK215" i="12"/>
  <c r="BK193" i="12"/>
  <c r="BK212" i="12"/>
  <c r="BK209" i="12"/>
  <c r="BK210" i="12"/>
  <c r="BK214" i="12"/>
  <c r="BK222" i="12"/>
  <c r="CZ17" i="12"/>
  <c r="CZ26" i="12" s="1"/>
  <c r="AS106" i="28"/>
  <c r="AR167" i="28"/>
  <c r="AV99" i="28"/>
  <c r="AU160" i="28"/>
  <c r="BZ101" i="28"/>
  <c r="BY162" i="28"/>
  <c r="BY127" i="28"/>
  <c r="AQ196" i="12"/>
  <c r="AQ198" i="12" s="1"/>
  <c r="AC235" i="28"/>
  <c r="BZ164" i="12"/>
  <c r="CA103" i="12"/>
  <c r="BY243" i="12"/>
  <c r="DC59" i="12"/>
  <c r="DC70" i="12"/>
  <c r="DC60" i="12"/>
  <c r="DC71" i="12"/>
  <c r="Y134" i="28"/>
  <c r="CZ78" i="12"/>
  <c r="CZ80" i="12"/>
  <c r="CZ38" i="12"/>
  <c r="CZ79" i="12"/>
  <c r="CZ37" i="12"/>
  <c r="CZ36" i="12"/>
  <c r="CZ83" i="12"/>
  <c r="CZ35" i="12"/>
  <c r="CZ82" i="12"/>
  <c r="CZ75" i="12"/>
  <c r="CZ81" i="12"/>
  <c r="CZ34" i="12"/>
  <c r="CZ77" i="12"/>
  <c r="CZ33" i="12"/>
  <c r="CZ52" i="12" s="1"/>
  <c r="CZ76" i="12"/>
  <c r="CZ74" i="12"/>
  <c r="CZ39" i="12"/>
  <c r="CZ58" i="12" s="1"/>
  <c r="CZ28" i="12"/>
  <c r="CZ41" i="12"/>
  <c r="CZ42" i="12"/>
  <c r="CZ40" i="12"/>
  <c r="DA11" i="12"/>
  <c r="DH236" i="12"/>
  <c r="DH252" i="12"/>
  <c r="AM49" i="12"/>
  <c r="AD247" i="28"/>
  <c r="AC249" i="28"/>
  <c r="DK109" i="12"/>
  <c r="DJ170" i="12"/>
  <c r="X142" i="12"/>
  <c r="X143" i="12"/>
  <c r="AB60" i="12"/>
  <c r="AB71" i="12"/>
  <c r="BL117" i="12"/>
  <c r="BK178" i="12"/>
  <c r="BK176" i="12"/>
  <c r="BK196" i="12" s="1"/>
  <c r="AS94" i="28"/>
  <c r="AR155" i="28"/>
  <c r="AR127" i="28"/>
  <c r="CJ81" i="12"/>
  <c r="CJ33" i="12"/>
  <c r="CJ41" i="12"/>
  <c r="CJ75" i="12"/>
  <c r="CJ80" i="12"/>
  <c r="CJ36" i="12"/>
  <c r="CJ76" i="12"/>
  <c r="CJ77" i="12"/>
  <c r="CJ78" i="12"/>
  <c r="CJ40" i="12"/>
  <c r="CJ34" i="12"/>
  <c r="CJ35" i="12"/>
  <c r="CJ74" i="12"/>
  <c r="CJ79" i="12"/>
  <c r="CJ83" i="12"/>
  <c r="CJ39" i="12"/>
  <c r="CJ42" i="12"/>
  <c r="CJ38" i="12"/>
  <c r="CJ82" i="12"/>
  <c r="CK11" i="12"/>
  <c r="CJ37" i="12"/>
  <c r="CJ28" i="12"/>
  <c r="AT102" i="12"/>
  <c r="AS163" i="12"/>
  <c r="BY244" i="28"/>
  <c r="CL101" i="12"/>
  <c r="CK162" i="12"/>
  <c r="BG239" i="12"/>
  <c r="BG241" i="12" s="1"/>
  <c r="AA140" i="12"/>
  <c r="CC161" i="28"/>
  <c r="CD161" i="28" s="1"/>
  <c r="CD100" i="28"/>
  <c r="CD89" i="28"/>
  <c r="CC150" i="28"/>
  <c r="CD150" i="28" s="1"/>
  <c r="BI224" i="12"/>
  <c r="BM91" i="28"/>
  <c r="BL152" i="28"/>
  <c r="CI54" i="12"/>
  <c r="CI65" i="12"/>
  <c r="AR214" i="12"/>
  <c r="AR215" i="12"/>
  <c r="AR195" i="12"/>
  <c r="AR212" i="12"/>
  <c r="AR193" i="12"/>
  <c r="AR196" i="12" s="1"/>
  <c r="AR222" i="12"/>
  <c r="AR210" i="12"/>
  <c r="AR208" i="12"/>
  <c r="AR209" i="12"/>
  <c r="BM92" i="28"/>
  <c r="BL153" i="28"/>
  <c r="AS244" i="28"/>
  <c r="AS228" i="28"/>
  <c r="BY100" i="12"/>
  <c r="BX161" i="12"/>
  <c r="AA87" i="12"/>
  <c r="DB59" i="12"/>
  <c r="DB70" i="12"/>
  <c r="DB88" i="12"/>
  <c r="DB89" i="12" s="1"/>
  <c r="CI58" i="12"/>
  <c r="CI69" i="12"/>
  <c r="BM97" i="12"/>
  <c r="BL135" i="12"/>
  <c r="BL158" i="12"/>
  <c r="AS134" i="12"/>
  <c r="AS157" i="12"/>
  <c r="AR244" i="28"/>
  <c r="Y72" i="28"/>
  <c r="X80" i="28"/>
  <c r="Y141" i="12"/>
  <c r="Y31" i="12"/>
  <c r="Y27" i="12"/>
  <c r="DB61" i="12"/>
  <c r="DB72" i="12"/>
  <c r="BY236" i="12"/>
  <c r="Z24" i="12"/>
  <c r="AA13" i="12"/>
  <c r="AA21" i="12" s="1"/>
  <c r="DB56" i="12"/>
  <c r="DB67" i="12"/>
  <c r="AQ224" i="12"/>
  <c r="BK155" i="28"/>
  <c r="BL94" i="28"/>
  <c r="AV213" i="12"/>
  <c r="AV216" i="12"/>
  <c r="BK90" i="28"/>
  <c r="BJ151" i="28"/>
  <c r="AW102" i="28"/>
  <c r="AV163" i="28"/>
  <c r="AT107" i="28"/>
  <c r="AS168" i="28"/>
  <c r="AB257" i="12"/>
  <c r="AC255" i="12"/>
  <c r="CC92" i="28"/>
  <c r="CB153" i="28"/>
  <c r="CA115" i="12"/>
  <c r="BZ176" i="12"/>
  <c r="F237" i="28"/>
  <c r="F238" i="28" s="1"/>
  <c r="BD17" i="12"/>
  <c r="BD26" i="12" s="1"/>
  <c r="M249" i="28"/>
  <c r="N247" i="28"/>
  <c r="CA96" i="12"/>
  <c r="BZ157" i="12"/>
  <c r="AT104" i="28"/>
  <c r="AS165" i="28"/>
  <c r="CI56" i="12"/>
  <c r="CI67" i="12"/>
  <c r="AP188" i="28"/>
  <c r="AD240" i="12"/>
  <c r="AC241" i="12"/>
  <c r="AC252" i="12"/>
  <c r="BJ257" i="12"/>
  <c r="BK255" i="12"/>
  <c r="AQ188" i="28"/>
  <c r="AQ190" i="28" s="1"/>
  <c r="DC56" i="12"/>
  <c r="DC67" i="12"/>
  <c r="DC88" i="12"/>
  <c r="DC89" i="12" s="1"/>
  <c r="AS257" i="12"/>
  <c r="AT255" i="12"/>
  <c r="O236" i="12"/>
  <c r="O252" i="12" s="1"/>
  <c r="AB52" i="12"/>
  <c r="AB86" i="12"/>
  <c r="AB140" i="12" s="1"/>
  <c r="AB63" i="12"/>
  <c r="AW172" i="28"/>
  <c r="AX172" i="28" s="1"/>
  <c r="AX111" i="28"/>
  <c r="AU113" i="12"/>
  <c r="AT174" i="12"/>
  <c r="BI196" i="12"/>
  <c r="BI198" i="12" s="1"/>
  <c r="CI57" i="12"/>
  <c r="CI68" i="12"/>
  <c r="BI243" i="12"/>
  <c r="BM236" i="12"/>
  <c r="BN236" i="12" s="1"/>
  <c r="BM252" i="12"/>
  <c r="AV89" i="28"/>
  <c r="AU150" i="28"/>
  <c r="F245" i="12"/>
  <c r="F246" i="12" s="1"/>
  <c r="CQ257" i="12"/>
  <c r="CR255" i="12"/>
  <c r="BX252" i="12"/>
  <c r="O255" i="12"/>
  <c r="N257" i="12"/>
  <c r="DB60" i="12"/>
  <c r="DB71" i="12"/>
  <c r="DB86" i="12"/>
  <c r="DB140" i="12" s="1"/>
  <c r="DB52" i="12"/>
  <c r="DB63" i="12"/>
  <c r="CJ26" i="12"/>
  <c r="CK17" i="12" s="1"/>
  <c r="BM93" i="28"/>
  <c r="BL154" i="28"/>
  <c r="DC53" i="12"/>
  <c r="DC64" i="12"/>
  <c r="AO17" i="12"/>
  <c r="AO26" i="12" s="1"/>
  <c r="AN27" i="12"/>
  <c r="BI88" i="28"/>
  <c r="BH126" i="28"/>
  <c r="BH149" i="28"/>
  <c r="CQ236" i="12"/>
  <c r="CQ252" i="12" s="1"/>
  <c r="DC58" i="12"/>
  <c r="BG205" i="28"/>
  <c r="BG200" i="28"/>
  <c r="BG206" i="28"/>
  <c r="BG214" i="28"/>
  <c r="BG201" i="28"/>
  <c r="BG208" i="28"/>
  <c r="BG185" i="28"/>
  <c r="BG188" i="28" s="1"/>
  <c r="BG190" i="28" s="1"/>
  <c r="BG202" i="28"/>
  <c r="BG187" i="28"/>
  <c r="BG207" i="28"/>
  <c r="BG204" i="28"/>
  <c r="AG243" i="12"/>
  <c r="AU248" i="28"/>
  <c r="AT249" i="28"/>
  <c r="AV160" i="12"/>
  <c r="AW99" i="12"/>
  <c r="BD217" i="28"/>
  <c r="AB53" i="12"/>
  <c r="AB64" i="12"/>
  <c r="O243" i="12"/>
  <c r="AV180" i="12"/>
  <c r="AW119" i="12"/>
  <c r="AV171" i="28"/>
  <c r="AW110" i="28"/>
  <c r="V226" i="12"/>
  <c r="V144" i="12"/>
  <c r="BJ216" i="12"/>
  <c r="BJ213" i="12"/>
  <c r="BJ195" i="12"/>
  <c r="BJ197" i="12"/>
  <c r="BJ208" i="12"/>
  <c r="BJ215" i="12"/>
  <c r="BJ210" i="12"/>
  <c r="BJ214" i="12"/>
  <c r="BJ222" i="12"/>
  <c r="BJ193" i="12"/>
  <c r="BJ196" i="12" s="1"/>
  <c r="BJ212" i="12"/>
  <c r="BJ209" i="12"/>
  <c r="AU179" i="12"/>
  <c r="AV118" i="12"/>
  <c r="AS164" i="28"/>
  <c r="AT103" i="28"/>
  <c r="AT127" i="28" s="1"/>
  <c r="AS127" i="28"/>
  <c r="CC169" i="28"/>
  <c r="CD169" i="28" s="1"/>
  <c r="CD108" i="28"/>
  <c r="DC61" i="12"/>
  <c r="DC72" i="12"/>
  <c r="DC55" i="12"/>
  <c r="DC66" i="12"/>
  <c r="BZ255" i="12"/>
  <c r="BY257" i="12"/>
  <c r="AV243" i="12"/>
  <c r="BS17" i="12"/>
  <c r="BS26" i="12"/>
  <c r="BR27" i="12"/>
  <c r="BL116" i="12"/>
  <c r="BK177" i="12"/>
  <c r="AB61" i="12"/>
  <c r="AB72" i="12"/>
  <c r="AB56" i="12"/>
  <c r="AB67" i="12"/>
  <c r="W226" i="12"/>
  <c r="W144" i="12"/>
  <c r="CI60" i="12"/>
  <c r="CI71" i="12"/>
  <c r="CI52" i="12"/>
  <c r="CI86" i="12"/>
  <c r="CI63" i="12"/>
  <c r="Y80" i="12"/>
  <c r="X88" i="12"/>
  <c r="X89" i="12" s="1"/>
  <c r="X85" i="12"/>
  <c r="BZ110" i="28"/>
  <c r="BY171" i="28"/>
  <c r="F235" i="12"/>
  <c r="F237" i="12" s="1"/>
  <c r="G228" i="12"/>
  <c r="G265" i="12"/>
  <c r="BR104" i="12"/>
  <c r="BN104" i="12"/>
  <c r="BM165" i="12"/>
  <c r="BN165" i="12" s="1"/>
  <c r="DB57" i="12"/>
  <c r="DB68" i="12"/>
  <c r="AR200" i="28"/>
  <c r="AR206" i="28"/>
  <c r="AR214" i="28"/>
  <c r="AR201" i="28"/>
  <c r="AR207" i="28"/>
  <c r="AR202" i="28"/>
  <c r="AR204" i="28"/>
  <c r="AR185" i="28"/>
  <c r="AR187" i="28"/>
  <c r="BJ127" i="28"/>
  <c r="BK89" i="28"/>
  <c r="BJ150" i="28"/>
  <c r="Y79" i="28"/>
  <c r="DG243" i="12"/>
  <c r="CQ243" i="12"/>
  <c r="M228" i="28"/>
  <c r="AR188" i="28"/>
  <c r="AR190" i="28" s="1"/>
  <c r="L235" i="28"/>
  <c r="AB54" i="12"/>
  <c r="AB65" i="12"/>
  <c r="AW116" i="12"/>
  <c r="AV177" i="12"/>
  <c r="CK105" i="12"/>
  <c r="CJ166" i="12"/>
  <c r="AX107" i="12"/>
  <c r="AW168" i="12"/>
  <c r="AX168" i="12" s="1"/>
  <c r="AW135" i="12"/>
  <c r="CB235" i="28"/>
  <c r="AT91" i="28"/>
  <c r="AS152" i="28"/>
  <c r="AS126" i="28"/>
  <c r="DC68" i="12"/>
  <c r="AO217" i="28"/>
  <c r="V234" i="12"/>
  <c r="Z29" i="28"/>
  <c r="Z33" i="28"/>
  <c r="Z37" i="28"/>
  <c r="AA20" i="28"/>
  <c r="Z35" i="28"/>
  <c r="Z24" i="28"/>
  <c r="Z36" i="28"/>
  <c r="Z34" i="28"/>
  <c r="Z31" i="28"/>
  <c r="Z38" i="28"/>
  <c r="Z32" i="28"/>
  <c r="Z66" i="28"/>
  <c r="Z30" i="28"/>
  <c r="Z67" i="28"/>
  <c r="Z69" i="28"/>
  <c r="Z70" i="28"/>
  <c r="AA11" i="28"/>
  <c r="Z68" i="28"/>
  <c r="CI88" i="12"/>
  <c r="AU100" i="28"/>
  <c r="AT161" i="28"/>
  <c r="V226" i="28"/>
  <c r="CA248" i="28"/>
  <c r="BZ249" i="28"/>
  <c r="AV114" i="12"/>
  <c r="AU175" i="12"/>
  <c r="G257" i="28"/>
  <c r="G220" i="28"/>
  <c r="F227" i="28"/>
  <c r="F229" i="28" s="1"/>
  <c r="DE77" i="12"/>
  <c r="DE75" i="12"/>
  <c r="DE80" i="12"/>
  <c r="DE33" i="12"/>
  <c r="DE38" i="12"/>
  <c r="DE34" i="12"/>
  <c r="DE35" i="12"/>
  <c r="DE37" i="12"/>
  <c r="DE82" i="12"/>
  <c r="DE39" i="12"/>
  <c r="DE42" i="12"/>
  <c r="DE81" i="12"/>
  <c r="DE78" i="12"/>
  <c r="DE74" i="12"/>
  <c r="DE40" i="12"/>
  <c r="DE83" i="12"/>
  <c r="DE41" i="12"/>
  <c r="DE79" i="12"/>
  <c r="DE28" i="12"/>
  <c r="AP216" i="28"/>
  <c r="AD228" i="28"/>
  <c r="AT236" i="12"/>
  <c r="AT252" i="12" s="1"/>
  <c r="CK114" i="12"/>
  <c r="CJ175" i="12"/>
  <c r="AV98" i="28"/>
  <c r="AU159" i="28"/>
  <c r="BK109" i="28"/>
  <c r="BJ170" i="28"/>
  <c r="BJ168" i="28"/>
  <c r="AT101" i="12"/>
  <c r="AS162" i="12"/>
  <c r="AT108" i="28"/>
  <c r="AS169" i="28"/>
  <c r="X218" i="28"/>
  <c r="X136" i="28"/>
  <c r="DL9" i="12"/>
  <c r="DA20" i="12"/>
  <c r="DL20" i="12" s="1"/>
  <c r="AU121" i="12"/>
  <c r="AT182" i="12"/>
  <c r="CU20" i="12"/>
  <c r="AB57" i="12"/>
  <c r="AB68" i="12"/>
  <c r="AB70" i="12"/>
  <c r="AB59" i="12"/>
  <c r="AQ208" i="28"/>
  <c r="AQ205" i="28"/>
  <c r="AQ216" i="28" s="1"/>
  <c r="V218" i="28"/>
  <c r="V136" i="28"/>
  <c r="W219" i="28"/>
  <c r="CI61" i="12"/>
  <c r="CI72" i="12"/>
  <c r="BJ249" i="28"/>
  <c r="BK247" i="28"/>
  <c r="CK78" i="12"/>
  <c r="CK74" i="12"/>
  <c r="CK79" i="12"/>
  <c r="CK38" i="12"/>
  <c r="CK33" i="12"/>
  <c r="CK76" i="12"/>
  <c r="CK77" i="12"/>
  <c r="CK40" i="12"/>
  <c r="CK75" i="12"/>
  <c r="CK34" i="12"/>
  <c r="CK36" i="12"/>
  <c r="CK41" i="12"/>
  <c r="CK81" i="12"/>
  <c r="CK82" i="12"/>
  <c r="CK37" i="12"/>
  <c r="CK80" i="12"/>
  <c r="CK39" i="12"/>
  <c r="CK83" i="12"/>
  <c r="CK42" i="12"/>
  <c r="CK35" i="12"/>
  <c r="CL11" i="12"/>
  <c r="CL23" i="12" s="1"/>
  <c r="CK28" i="12"/>
  <c r="DB55" i="12"/>
  <c r="DB66" i="12"/>
  <c r="DB58" i="12"/>
  <c r="DB69" i="12"/>
  <c r="AA19" i="28"/>
  <c r="DD58" i="12" l="1"/>
  <c r="DD69" i="12"/>
  <c r="DD33" i="12"/>
  <c r="DD77" i="12"/>
  <c r="DD83" i="12"/>
  <c r="DD34" i="12"/>
  <c r="DD35" i="12"/>
  <c r="DD41" i="12"/>
  <c r="DD40" i="12"/>
  <c r="DD38" i="12"/>
  <c r="DD75" i="12"/>
  <c r="DD28" i="12"/>
  <c r="DD78" i="12"/>
  <c r="DD42" i="12"/>
  <c r="DD80" i="12"/>
  <c r="DD36" i="12"/>
  <c r="DD37" i="12"/>
  <c r="DF11" i="12"/>
  <c r="DF23" i="12" s="1"/>
  <c r="DE36" i="12"/>
  <c r="DD81" i="12"/>
  <c r="CL35" i="12"/>
  <c r="CL40" i="12"/>
  <c r="CL37" i="12"/>
  <c r="CL74" i="12"/>
  <c r="CL36" i="12"/>
  <c r="CL79" i="12"/>
  <c r="CL28" i="12"/>
  <c r="CL80" i="12"/>
  <c r="CL34" i="12"/>
  <c r="CL75" i="12"/>
  <c r="CL82" i="12"/>
  <c r="CL42" i="12"/>
  <c r="CM11" i="12"/>
  <c r="CM23" i="12" s="1"/>
  <c r="CL77" i="12"/>
  <c r="CL81" i="12"/>
  <c r="CL39" i="12"/>
  <c r="CL78" i="12"/>
  <c r="CL38" i="12"/>
  <c r="CL83" i="12"/>
  <c r="CL76" i="12"/>
  <c r="CL41" i="12"/>
  <c r="CL33" i="12"/>
  <c r="BW74" i="12"/>
  <c r="BW38" i="12"/>
  <c r="BW75" i="12"/>
  <c r="BW77" i="12"/>
  <c r="BW78" i="12"/>
  <c r="BW41" i="12"/>
  <c r="BW36" i="12"/>
  <c r="BW35" i="12"/>
  <c r="BW82" i="12"/>
  <c r="BW34" i="12"/>
  <c r="BW83" i="12"/>
  <c r="BW42" i="12"/>
  <c r="BW81" i="12"/>
  <c r="BX11" i="12"/>
  <c r="BX23" i="12" s="1"/>
  <c r="BW79" i="12"/>
  <c r="BW39" i="12"/>
  <c r="BW33" i="12"/>
  <c r="BW37" i="12"/>
  <c r="BW28" i="12"/>
  <c r="BW80" i="12"/>
  <c r="BW40" i="12"/>
  <c r="BW76" i="12"/>
  <c r="AQ57" i="12"/>
  <c r="AQ68" i="12"/>
  <c r="AQ56" i="12"/>
  <c r="AQ67" i="12"/>
  <c r="AQ61" i="12"/>
  <c r="AQ72" i="12"/>
  <c r="AQ88" i="12"/>
  <c r="AQ89" i="12" s="1"/>
  <c r="AQ71" i="12"/>
  <c r="AQ60" i="12"/>
  <c r="AQ54" i="12"/>
  <c r="AQ65" i="12"/>
  <c r="AQ59" i="12"/>
  <c r="AQ70" i="12"/>
  <c r="AQ53" i="12"/>
  <c r="AQ64" i="12"/>
  <c r="AQ52" i="12"/>
  <c r="AQ86" i="12"/>
  <c r="AQ140" i="12" s="1"/>
  <c r="AQ63" i="12"/>
  <c r="AR38" i="12"/>
  <c r="AR41" i="12"/>
  <c r="AR78" i="12"/>
  <c r="AR37" i="12"/>
  <c r="AR40" i="12"/>
  <c r="AR81" i="12"/>
  <c r="AS11" i="12"/>
  <c r="AS23" i="12" s="1"/>
  <c r="AR36" i="12"/>
  <c r="AR82" i="12"/>
  <c r="AR33" i="12"/>
  <c r="AR28" i="12"/>
  <c r="AR74" i="12"/>
  <c r="AR42" i="12"/>
  <c r="AR79" i="12"/>
  <c r="AR80" i="12"/>
  <c r="AR39" i="12"/>
  <c r="AR83" i="12"/>
  <c r="AR76" i="12"/>
  <c r="AR35" i="12"/>
  <c r="AR75" i="12"/>
  <c r="AR34" i="12"/>
  <c r="AR77" i="12"/>
  <c r="AQ55" i="12"/>
  <c r="AQ66" i="12"/>
  <c r="AQ58" i="12"/>
  <c r="AQ69" i="12"/>
  <c r="BV69" i="12"/>
  <c r="BV58" i="12"/>
  <c r="BU49" i="12"/>
  <c r="BU52" i="12"/>
  <c r="BU63" i="12"/>
  <c r="BU86" i="12"/>
  <c r="BU140" i="12" s="1"/>
  <c r="BV52" i="12"/>
  <c r="BV49" i="12"/>
  <c r="BV86" i="12"/>
  <c r="BV140" i="12" s="1"/>
  <c r="BV63" i="12"/>
  <c r="BV66" i="12"/>
  <c r="BV55" i="12"/>
  <c r="BU88" i="12"/>
  <c r="BU89" i="12" s="1"/>
  <c r="BV88" i="12"/>
  <c r="BV89" i="12" s="1"/>
  <c r="BU68" i="12"/>
  <c r="BU57" i="12"/>
  <c r="BU66" i="12"/>
  <c r="BU55" i="12"/>
  <c r="BV65" i="12"/>
  <c r="BV54" i="12"/>
  <c r="BV60" i="12"/>
  <c r="BV71" i="12"/>
  <c r="BU59" i="12"/>
  <c r="BU70" i="12"/>
  <c r="CA118" i="12"/>
  <c r="BZ179" i="12"/>
  <c r="BV59" i="12"/>
  <c r="BV70" i="12"/>
  <c r="BU69" i="12"/>
  <c r="BU58" i="12"/>
  <c r="BU60" i="12"/>
  <c r="BU71" i="12"/>
  <c r="DJ118" i="12"/>
  <c r="DI179" i="12"/>
  <c r="BV57" i="12"/>
  <c r="BV68" i="12"/>
  <c r="BV53" i="12"/>
  <c r="BV64" i="12"/>
  <c r="BU53" i="12"/>
  <c r="BU64" i="12"/>
  <c r="BU72" i="12"/>
  <c r="BU61" i="12"/>
  <c r="BK198" i="12"/>
  <c r="BV56" i="12"/>
  <c r="BV67" i="12"/>
  <c r="BV72" i="12"/>
  <c r="BV61" i="12"/>
  <c r="BX98" i="12"/>
  <c r="BW159" i="12"/>
  <c r="BU56" i="12"/>
  <c r="BU67" i="12"/>
  <c r="BU54" i="12"/>
  <c r="BU65" i="12"/>
  <c r="AD35" i="12"/>
  <c r="AE11" i="12"/>
  <c r="AE23" i="12" s="1"/>
  <c r="AD36" i="12"/>
  <c r="AD38" i="12"/>
  <c r="AD41" i="12"/>
  <c r="AD42" i="12"/>
  <c r="AD39" i="12"/>
  <c r="AD34" i="12"/>
  <c r="AD37" i="12"/>
  <c r="AD40" i="12"/>
  <c r="AD33" i="12"/>
  <c r="AD28" i="12"/>
  <c r="AB13" i="12"/>
  <c r="AB21" i="12" s="1"/>
  <c r="AA24" i="12"/>
  <c r="AO19" i="12"/>
  <c r="AP18" i="12" s="1"/>
  <c r="AO43" i="12"/>
  <c r="BV15" i="28"/>
  <c r="BV22" i="28"/>
  <c r="DA17" i="12"/>
  <c r="DA26" i="12" s="1"/>
  <c r="CZ27" i="12"/>
  <c r="AQ217" i="28"/>
  <c r="AQ231" i="28" s="1"/>
  <c r="AQ233" i="28" s="1"/>
  <c r="AD17" i="12"/>
  <c r="AD26" i="12" s="1"/>
  <c r="AQ15" i="28"/>
  <c r="AQ22" i="28" s="1"/>
  <c r="AT205" i="28"/>
  <c r="AT208" i="28"/>
  <c r="AQ225" i="12"/>
  <c r="DE53" i="12"/>
  <c r="DE64" i="12"/>
  <c r="CC102" i="12"/>
  <c r="CB163" i="12"/>
  <c r="BJ198" i="12"/>
  <c r="CK58" i="12"/>
  <c r="CK69" i="12"/>
  <c r="AA29" i="28"/>
  <c r="AA33" i="28"/>
  <c r="AA37" i="28"/>
  <c r="AA30" i="28"/>
  <c r="AA34" i="28"/>
  <c r="AA38" i="28"/>
  <c r="AA32" i="28"/>
  <c r="AA36" i="28"/>
  <c r="AA35" i="28"/>
  <c r="AB20" i="28"/>
  <c r="AA24" i="28"/>
  <c r="AA31" i="28"/>
  <c r="AB11" i="28"/>
  <c r="AA66" i="28"/>
  <c r="AA69" i="28"/>
  <c r="AA70" i="28"/>
  <c r="AA68" i="28"/>
  <c r="AA67" i="28"/>
  <c r="AS205" i="28"/>
  <c r="AS208" i="28"/>
  <c r="AA21" i="28"/>
  <c r="AB13" i="28"/>
  <c r="AB19" i="28" s="1"/>
  <c r="CK61" i="12"/>
  <c r="CK72" i="12"/>
  <c r="CK55" i="12"/>
  <c r="CK66" i="12"/>
  <c r="CK57" i="12"/>
  <c r="CK68" i="12"/>
  <c r="DE55" i="12"/>
  <c r="DE66" i="12"/>
  <c r="CB248" i="28"/>
  <c r="CA249" i="28"/>
  <c r="V243" i="28"/>
  <c r="CC235" i="28"/>
  <c r="Y135" i="28"/>
  <c r="CA110" i="28"/>
  <c r="BZ171" i="28"/>
  <c r="W227" i="12"/>
  <c r="AW118" i="12"/>
  <c r="AV179" i="12"/>
  <c r="V229" i="12"/>
  <c r="V227" i="12"/>
  <c r="CS255" i="12"/>
  <c r="CR257" i="12"/>
  <c r="AE240" i="12"/>
  <c r="AD241" i="12"/>
  <c r="AD252" i="12"/>
  <c r="CC153" i="28"/>
  <c r="CD153" i="28" s="1"/>
  <c r="CD92" i="28"/>
  <c r="BR97" i="12"/>
  <c r="BN97" i="12"/>
  <c r="BM135" i="12"/>
  <c r="BN135" i="12" s="1"/>
  <c r="BM158" i="12"/>
  <c r="AR198" i="12"/>
  <c r="CJ88" i="12"/>
  <c r="CJ89" i="12" s="1"/>
  <c r="BM117" i="12"/>
  <c r="BL178" i="12"/>
  <c r="BL176" i="12"/>
  <c r="CZ54" i="12"/>
  <c r="CZ65" i="12"/>
  <c r="CA101" i="28"/>
  <c r="BZ162" i="28"/>
  <c r="BZ127" i="28"/>
  <c r="BM235" i="28"/>
  <c r="CK53" i="12"/>
  <c r="CK64" i="12"/>
  <c r="BL109" i="28"/>
  <c r="BK168" i="28"/>
  <c r="BK170" i="28"/>
  <c r="AU236" i="12"/>
  <c r="AU252" i="12" s="1"/>
  <c r="Z45" i="28"/>
  <c r="Z56" i="28"/>
  <c r="Z50" i="28"/>
  <c r="Z61" i="28"/>
  <c r="AW213" i="12"/>
  <c r="AX213" i="12" s="1"/>
  <c r="AW216" i="12"/>
  <c r="AX216" i="12" s="1"/>
  <c r="AX135" i="12"/>
  <c r="AW177" i="12"/>
  <c r="AX177" i="12" s="1"/>
  <c r="AX116" i="12"/>
  <c r="M235" i="28"/>
  <c r="CR243" i="12"/>
  <c r="G234" i="12"/>
  <c r="G229" i="12"/>
  <c r="X92" i="12"/>
  <c r="X138" i="12" s="1"/>
  <c r="BM116" i="12"/>
  <c r="BL177" i="12"/>
  <c r="BJ224" i="12"/>
  <c r="AW171" i="28"/>
  <c r="AX171" i="28" s="1"/>
  <c r="AX110" i="28"/>
  <c r="BD231" i="28"/>
  <c r="BD233" i="28" s="1"/>
  <c r="AH243" i="12"/>
  <c r="AW89" i="28"/>
  <c r="AV150" i="28"/>
  <c r="AD255" i="12"/>
  <c r="AC257" i="12"/>
  <c r="AW163" i="28"/>
  <c r="AX163" i="28" s="1"/>
  <c r="AX102" i="28"/>
  <c r="BL134" i="12"/>
  <c r="AT228" i="28"/>
  <c r="CJ54" i="12"/>
  <c r="CJ65" i="12"/>
  <c r="DL109" i="12"/>
  <c r="DK170" i="12"/>
  <c r="DL170" i="12" s="1"/>
  <c r="CZ59" i="12"/>
  <c r="CZ70" i="12"/>
  <c r="CZ86" i="12"/>
  <c r="CZ63" i="12"/>
  <c r="BZ243" i="12"/>
  <c r="BJ232" i="28"/>
  <c r="BI244" i="28"/>
  <c r="AC55" i="12"/>
  <c r="AC66" i="12"/>
  <c r="AC61" i="12"/>
  <c r="AC72" i="12"/>
  <c r="AN49" i="12"/>
  <c r="AB87" i="12"/>
  <c r="X81" i="28"/>
  <c r="CJ57" i="12"/>
  <c r="CJ68" i="12"/>
  <c r="CJ53" i="12"/>
  <c r="CJ64" i="12"/>
  <c r="CJ60" i="12"/>
  <c r="CJ71" i="12"/>
  <c r="CZ55" i="12"/>
  <c r="CZ66" i="12"/>
  <c r="CA164" i="12"/>
  <c r="CB103" i="12"/>
  <c r="AW99" i="28"/>
  <c r="AV160" i="28"/>
  <c r="AC57" i="12"/>
  <c r="AC68" i="12"/>
  <c r="AC53" i="12"/>
  <c r="AC64" i="12"/>
  <c r="BF15" i="28"/>
  <c r="BF22" i="28"/>
  <c r="BE17" i="12"/>
  <c r="BE26" i="12"/>
  <c r="CJ61" i="12"/>
  <c r="CJ72" i="12"/>
  <c r="CJ59" i="12"/>
  <c r="CJ70" i="12"/>
  <c r="CJ52" i="12"/>
  <c r="CJ86" i="12"/>
  <c r="CJ140" i="12" s="1"/>
  <c r="CJ63" i="12"/>
  <c r="AD249" i="28"/>
  <c r="AE247" i="28"/>
  <c r="CZ61" i="12"/>
  <c r="CZ72" i="12"/>
  <c r="CZ53" i="12"/>
  <c r="CZ64" i="12"/>
  <c r="CZ56" i="12"/>
  <c r="CZ67" i="12"/>
  <c r="BI225" i="12"/>
  <c r="AC60" i="12"/>
  <c r="AC71" i="12"/>
  <c r="AW180" i="12"/>
  <c r="AX180" i="12" s="1"/>
  <c r="AX119" i="12"/>
  <c r="BM162" i="28"/>
  <c r="BN162" i="28" s="1"/>
  <c r="BN101" i="28"/>
  <c r="AC56" i="12"/>
  <c r="AC67" i="12"/>
  <c r="AC52" i="12"/>
  <c r="AC86" i="12"/>
  <c r="AC63" i="12"/>
  <c r="AP17" i="28"/>
  <c r="AP39" i="28"/>
  <c r="AQ16" i="28"/>
  <c r="AD15" i="28"/>
  <c r="AD22" i="28" s="1"/>
  <c r="CK88" i="12"/>
  <c r="CK89" i="12" s="1"/>
  <c r="X219" i="28"/>
  <c r="DE57" i="12"/>
  <c r="DE68" i="12"/>
  <c r="BL89" i="28"/>
  <c r="BK127" i="28"/>
  <c r="BK150" i="28"/>
  <c r="F247" i="12"/>
  <c r="V221" i="28"/>
  <c r="V219" i="28"/>
  <c r="DE60" i="12"/>
  <c r="DE71" i="12"/>
  <c r="G226" i="28"/>
  <c r="G221" i="28"/>
  <c r="Z52" i="28"/>
  <c r="Z63" i="28"/>
  <c r="DH243" i="12"/>
  <c r="BT17" i="12"/>
  <c r="BT26" i="12" s="1"/>
  <c r="BS27" i="12"/>
  <c r="AU103" i="28"/>
  <c r="AT164" i="28"/>
  <c r="AW160" i="12"/>
  <c r="AX99" i="12"/>
  <c r="CB96" i="12"/>
  <c r="CA157" i="12"/>
  <c r="BM94" i="28"/>
  <c r="BL155" i="28"/>
  <c r="Z72" i="28"/>
  <c r="AA72" i="28" s="1"/>
  <c r="Y80" i="28"/>
  <c r="Y81" i="28" s="1"/>
  <c r="BZ100" i="12"/>
  <c r="BY161" i="12"/>
  <c r="CM101" i="12"/>
  <c r="CL162" i="12"/>
  <c r="CK56" i="12"/>
  <c r="CK67" i="12"/>
  <c r="AU91" i="28"/>
  <c r="AT152" i="28"/>
  <c r="AT126" i="28"/>
  <c r="AR216" i="28"/>
  <c r="AR217" i="28" s="1"/>
  <c r="AR231" i="28" s="1"/>
  <c r="AR233" i="28" s="1"/>
  <c r="BM154" i="28"/>
  <c r="BN154" i="28" s="1"/>
  <c r="BN93" i="28"/>
  <c r="DE59" i="12"/>
  <c r="DE70" i="12"/>
  <c r="Z46" i="28"/>
  <c r="Z57" i="28"/>
  <c r="Z44" i="28"/>
  <c r="Z78" i="28"/>
  <c r="Z55" i="28"/>
  <c r="CL105" i="12"/>
  <c r="CK166" i="12"/>
  <c r="AP17" i="12"/>
  <c r="AP26" i="12" s="1"/>
  <c r="AO27" i="12"/>
  <c r="F239" i="28"/>
  <c r="Z31" i="12"/>
  <c r="Z141" i="12"/>
  <c r="Z27" i="12"/>
  <c r="BZ236" i="12"/>
  <c r="AR205" i="28"/>
  <c r="AR208" i="28"/>
  <c r="CZ57" i="12"/>
  <c r="CZ68" i="12"/>
  <c r="BK224" i="12"/>
  <c r="BK225" i="12" s="1"/>
  <c r="BK239" i="12" s="1"/>
  <c r="BK241" i="12" s="1"/>
  <c r="BM228" i="28"/>
  <c r="BN228" i="28" s="1"/>
  <c r="DH257" i="12"/>
  <c r="DI255" i="12"/>
  <c r="AC59" i="12"/>
  <c r="AC70" i="12"/>
  <c r="AS200" i="28"/>
  <c r="AS206" i="28"/>
  <c r="AS207" i="28"/>
  <c r="AS202" i="28"/>
  <c r="AS185" i="28"/>
  <c r="AS204" i="28"/>
  <c r="AS189" i="28"/>
  <c r="AS214" i="28"/>
  <c r="AS201" i="28"/>
  <c r="AS187" i="28"/>
  <c r="CR236" i="12"/>
  <c r="CR252" i="12"/>
  <c r="AU104" i="28"/>
  <c r="AT165" i="28"/>
  <c r="CK59" i="12"/>
  <c r="CK70" i="12"/>
  <c r="AV121" i="12"/>
  <c r="AU182" i="12"/>
  <c r="AW98" i="28"/>
  <c r="AV159" i="28"/>
  <c r="DE61" i="12"/>
  <c r="DE72" i="12"/>
  <c r="Z47" i="28"/>
  <c r="Z58" i="28"/>
  <c r="Z80" i="12"/>
  <c r="Y88" i="12"/>
  <c r="Y89" i="12" s="1"/>
  <c r="Y85" i="12"/>
  <c r="Y92" i="12" s="1"/>
  <c r="Y138" i="12" s="1"/>
  <c r="AW243" i="12"/>
  <c r="BL255" i="12"/>
  <c r="BK257" i="12"/>
  <c r="DE58" i="12"/>
  <c r="DE69" i="12"/>
  <c r="Z53" i="28"/>
  <c r="Z64" i="28"/>
  <c r="Y77" i="28"/>
  <c r="O257" i="12"/>
  <c r="P255" i="12"/>
  <c r="Y142" i="12"/>
  <c r="Y143" i="12"/>
  <c r="CJ58" i="12"/>
  <c r="CJ69" i="12"/>
  <c r="X226" i="12"/>
  <c r="X144" i="12"/>
  <c r="DA81" i="12"/>
  <c r="DA34" i="12"/>
  <c r="DA53" i="12" s="1"/>
  <c r="DA77" i="12"/>
  <c r="DA82" i="12"/>
  <c r="DA35" i="12"/>
  <c r="DA39" i="12"/>
  <c r="DA74" i="12"/>
  <c r="DA42" i="12"/>
  <c r="DA83" i="12"/>
  <c r="DA76" i="12"/>
  <c r="DA80" i="12"/>
  <c r="DA36" i="12"/>
  <c r="DA78" i="12"/>
  <c r="DA38" i="12"/>
  <c r="DA41" i="12"/>
  <c r="DA37" i="12"/>
  <c r="DA79" i="12"/>
  <c r="DA40" i="12"/>
  <c r="DA75" i="12"/>
  <c r="DA33" i="12"/>
  <c r="DB11" i="12"/>
  <c r="DA28" i="12"/>
  <c r="DE88" i="12"/>
  <c r="DE89" i="12" s="1"/>
  <c r="AW114" i="12"/>
  <c r="AV175" i="12"/>
  <c r="N228" i="28"/>
  <c r="N244" i="28"/>
  <c r="AV248" i="28"/>
  <c r="AU249" i="28"/>
  <c r="BG216" i="28"/>
  <c r="BG217" i="28" s="1"/>
  <c r="BH205" i="28"/>
  <c r="BH214" i="28"/>
  <c r="BH208" i="28"/>
  <c r="BH202" i="28"/>
  <c r="BH207" i="28"/>
  <c r="BH200" i="28"/>
  <c r="BH201" i="28"/>
  <c r="BH206" i="28"/>
  <c r="BH187" i="28"/>
  <c r="BH204" i="28"/>
  <c r="BH185" i="28"/>
  <c r="BH188" i="28" s="1"/>
  <c r="BJ243" i="12"/>
  <c r="P236" i="12"/>
  <c r="P252" i="12"/>
  <c r="CB115" i="12"/>
  <c r="CA176" i="12"/>
  <c r="BY252" i="12"/>
  <c r="BM152" i="28"/>
  <c r="BN152" i="28" s="1"/>
  <c r="BN91" i="28"/>
  <c r="AU102" i="12"/>
  <c r="AT163" i="12"/>
  <c r="CJ27" i="12"/>
  <c r="CZ69" i="12"/>
  <c r="AT106" i="28"/>
  <c r="AS167" i="28"/>
  <c r="N219" i="28"/>
  <c r="R218" i="28"/>
  <c r="R219" i="28" s="1"/>
  <c r="DF82" i="12"/>
  <c r="DF35" i="12"/>
  <c r="DF79" i="12"/>
  <c r="DF37" i="12"/>
  <c r="DF40" i="12"/>
  <c r="DF75" i="12"/>
  <c r="DF80" i="12"/>
  <c r="DF33" i="12"/>
  <c r="DF74" i="12"/>
  <c r="DF77" i="12"/>
  <c r="DF78" i="12"/>
  <c r="DF36" i="12"/>
  <c r="DF42" i="12"/>
  <c r="DF76" i="12"/>
  <c r="DF34" i="12"/>
  <c r="DF39" i="12"/>
  <c r="DF41" i="12"/>
  <c r="DF81" i="12"/>
  <c r="DF38" i="12"/>
  <c r="DF83" i="12"/>
  <c r="DF28" i="12"/>
  <c r="DG11" i="12"/>
  <c r="DG23" i="12" s="1"/>
  <c r="CK26" i="12"/>
  <c r="CA228" i="28"/>
  <c r="CA244" i="28"/>
  <c r="AC58" i="12"/>
  <c r="AC69" i="12"/>
  <c r="AE228" i="28"/>
  <c r="DE52" i="12"/>
  <c r="DE86" i="12"/>
  <c r="DE140" i="12" s="1"/>
  <c r="DE63" i="12"/>
  <c r="AV100" i="28"/>
  <c r="AU161" i="28"/>
  <c r="AO231" i="28"/>
  <c r="AO233" i="28" s="1"/>
  <c r="AS214" i="12"/>
  <c r="E15" i="38" s="1"/>
  <c r="E23" i="38" s="1"/>
  <c r="H23" i="38" s="1"/>
  <c r="AS197" i="12"/>
  <c r="AS215" i="12"/>
  <c r="AS212" i="12"/>
  <c r="AS209" i="12"/>
  <c r="AS210" i="12"/>
  <c r="AS195" i="12"/>
  <c r="AS193" i="12"/>
  <c r="AS208" i="12"/>
  <c r="AS222" i="12"/>
  <c r="AD244" i="28"/>
  <c r="CI89" i="12"/>
  <c r="Z48" i="28"/>
  <c r="Z59" i="28"/>
  <c r="AP190" i="28"/>
  <c r="BK151" i="28"/>
  <c r="BL90" i="28"/>
  <c r="BN92" i="28"/>
  <c r="BM153" i="28"/>
  <c r="BN153" i="28" s="1"/>
  <c r="CZ60" i="12"/>
  <c r="CZ71" i="12"/>
  <c r="CK52" i="12"/>
  <c r="CK86" i="12"/>
  <c r="CK140" i="12" s="1"/>
  <c r="CK63" i="12"/>
  <c r="AT169" i="28"/>
  <c r="AU108" i="28"/>
  <c r="AU101" i="12"/>
  <c r="AT162" i="12"/>
  <c r="AT134" i="12"/>
  <c r="DE56" i="12"/>
  <c r="DE67" i="12"/>
  <c r="Z60" i="28"/>
  <c r="Z49" i="28"/>
  <c r="CK54" i="12"/>
  <c r="CK65" i="12"/>
  <c r="CK60" i="12"/>
  <c r="CK71" i="12"/>
  <c r="BK249" i="28"/>
  <c r="BL247" i="28"/>
  <c r="CL114" i="12"/>
  <c r="CK175" i="12"/>
  <c r="DE54" i="12"/>
  <c r="DE65" i="12"/>
  <c r="Z62" i="28"/>
  <c r="Z51" i="28"/>
  <c r="V251" i="12"/>
  <c r="M244" i="28"/>
  <c r="BS104" i="12"/>
  <c r="BR165" i="12"/>
  <c r="CI140" i="12"/>
  <c r="BZ257" i="12"/>
  <c r="CA255" i="12"/>
  <c r="P243" i="12"/>
  <c r="BJ88" i="28"/>
  <c r="BI126" i="28"/>
  <c r="BI149" i="28"/>
  <c r="AV113" i="12"/>
  <c r="AU174" i="12"/>
  <c r="AU255" i="12"/>
  <c r="AT257" i="12"/>
  <c r="N249" i="28"/>
  <c r="O247" i="28"/>
  <c r="AU107" i="28"/>
  <c r="AT168" i="28"/>
  <c r="AR224" i="12"/>
  <c r="AX157" i="12"/>
  <c r="CJ56" i="12"/>
  <c r="CJ67" i="12"/>
  <c r="CJ55" i="12"/>
  <c r="CJ66" i="12"/>
  <c r="AT94" i="28"/>
  <c r="AS155" i="28"/>
  <c r="AS188" i="28" s="1"/>
  <c r="AS190" i="28" s="1"/>
  <c r="DI236" i="12"/>
  <c r="DI252" i="12" s="1"/>
  <c r="CZ88" i="12"/>
  <c r="AD235" i="28"/>
  <c r="AC54" i="12"/>
  <c r="AC65" i="12"/>
  <c r="DD55" i="12" l="1"/>
  <c r="DD66" i="12"/>
  <c r="DD60" i="12"/>
  <c r="DD71" i="12"/>
  <c r="DD54" i="12"/>
  <c r="DD65" i="12"/>
  <c r="DD61" i="12"/>
  <c r="DD72" i="12"/>
  <c r="DD53" i="12"/>
  <c r="DD64" i="12"/>
  <c r="DD88" i="12"/>
  <c r="DD89" i="12" s="1"/>
  <c r="DD63" i="12"/>
  <c r="DD52" i="12"/>
  <c r="DD86" i="12"/>
  <c r="DD140" i="12" s="1"/>
  <c r="DG35" i="12"/>
  <c r="DG81" i="12"/>
  <c r="DG36" i="12"/>
  <c r="DG40" i="12"/>
  <c r="DG76" i="12"/>
  <c r="DG79" i="12"/>
  <c r="DG74" i="12"/>
  <c r="DG38" i="12"/>
  <c r="DG37" i="12"/>
  <c r="DG42" i="12"/>
  <c r="DG82" i="12"/>
  <c r="DG75" i="12"/>
  <c r="DG41" i="12"/>
  <c r="DG33" i="12"/>
  <c r="DG28" i="12"/>
  <c r="DG77" i="12"/>
  <c r="DG34" i="12"/>
  <c r="DH11" i="12"/>
  <c r="DH23" i="12" s="1"/>
  <c r="DG78" i="12"/>
  <c r="DG80" i="12"/>
  <c r="DG83" i="12"/>
  <c r="DG39" i="12"/>
  <c r="DD57" i="12"/>
  <c r="DD68" i="12"/>
  <c r="DD56" i="12"/>
  <c r="DD67" i="12"/>
  <c r="DD59" i="12"/>
  <c r="DD70" i="12"/>
  <c r="CL63" i="12"/>
  <c r="CL52" i="12"/>
  <c r="CL86" i="12"/>
  <c r="CL140" i="12" s="1"/>
  <c r="CL71" i="12"/>
  <c r="CL60" i="12"/>
  <c r="CM40" i="12"/>
  <c r="CM36" i="12"/>
  <c r="CM76" i="12"/>
  <c r="CM35" i="12"/>
  <c r="CM74" i="12"/>
  <c r="CN11" i="12"/>
  <c r="CN23" i="12" s="1"/>
  <c r="CM79" i="12"/>
  <c r="CM75" i="12"/>
  <c r="CM28" i="12"/>
  <c r="CM39" i="12"/>
  <c r="CM38" i="12"/>
  <c r="CM77" i="12"/>
  <c r="CM42" i="12"/>
  <c r="CM80" i="12"/>
  <c r="CM82" i="12"/>
  <c r="CM41" i="12"/>
  <c r="CM78" i="12"/>
  <c r="CM37" i="12"/>
  <c r="CM81" i="12"/>
  <c r="CM83" i="12"/>
  <c r="CM33" i="12"/>
  <c r="CM34" i="12"/>
  <c r="CL55" i="12"/>
  <c r="CL66" i="12"/>
  <c r="CL72" i="12"/>
  <c r="CL61" i="12"/>
  <c r="CL88" i="12"/>
  <c r="CL89" i="12" s="1"/>
  <c r="CL56" i="12"/>
  <c r="CL67" i="12"/>
  <c r="CL57" i="12"/>
  <c r="CL68" i="12"/>
  <c r="CL59" i="12"/>
  <c r="CL70" i="12"/>
  <c r="CL64" i="12"/>
  <c r="CL53" i="12"/>
  <c r="CL65" i="12"/>
  <c r="CL54" i="12"/>
  <c r="CL58" i="12"/>
  <c r="CL69" i="12"/>
  <c r="BW86" i="12"/>
  <c r="BW49" i="12"/>
  <c r="BW52" i="12"/>
  <c r="BW63" i="12"/>
  <c r="BW88" i="12"/>
  <c r="BW69" i="12"/>
  <c r="BW58" i="12"/>
  <c r="BW54" i="12"/>
  <c r="BW65" i="12"/>
  <c r="BW55" i="12"/>
  <c r="BW66" i="12"/>
  <c r="BX39" i="12"/>
  <c r="BX38" i="12"/>
  <c r="BX83" i="12"/>
  <c r="BX42" i="12"/>
  <c r="BX41" i="12"/>
  <c r="BX75" i="12"/>
  <c r="BX79" i="12"/>
  <c r="BX76" i="12"/>
  <c r="BX78" i="12"/>
  <c r="BX36" i="12"/>
  <c r="BX82" i="12"/>
  <c r="BX81" i="12"/>
  <c r="BY11" i="12"/>
  <c r="BY23" i="12" s="1"/>
  <c r="BX37" i="12"/>
  <c r="BX74" i="12"/>
  <c r="BX80" i="12"/>
  <c r="BX77" i="12"/>
  <c r="BX34" i="12"/>
  <c r="BX28" i="12"/>
  <c r="BX33" i="12"/>
  <c r="BX35" i="12"/>
  <c r="BX40" i="12"/>
  <c r="BW60" i="12"/>
  <c r="BW71" i="12"/>
  <c r="BW70" i="12"/>
  <c r="BW59" i="12"/>
  <c r="BW72" i="12"/>
  <c r="BW61" i="12"/>
  <c r="BW67" i="12"/>
  <c r="BW56" i="12"/>
  <c r="BW53" i="12"/>
  <c r="BW64" i="12"/>
  <c r="BW57" i="12"/>
  <c r="BW68" i="12"/>
  <c r="AR64" i="12"/>
  <c r="AR53" i="12"/>
  <c r="AR61" i="12"/>
  <c r="AR72" i="12"/>
  <c r="AR70" i="12"/>
  <c r="AR59" i="12"/>
  <c r="AR88" i="12"/>
  <c r="AR89" i="12" s="1"/>
  <c r="AR56" i="12"/>
  <c r="AR67" i="12"/>
  <c r="AR52" i="12"/>
  <c r="AR86" i="12"/>
  <c r="AR140" i="12" s="1"/>
  <c r="AR63" i="12"/>
  <c r="AR68" i="12"/>
  <c r="AR57" i="12"/>
  <c r="AR58" i="12"/>
  <c r="AR69" i="12"/>
  <c r="AR55" i="12"/>
  <c r="AR66" i="12"/>
  <c r="AR65" i="12"/>
  <c r="AR54" i="12"/>
  <c r="AR71" i="12"/>
  <c r="AR60" i="12"/>
  <c r="AS40" i="12"/>
  <c r="AS83" i="12"/>
  <c r="AS74" i="12"/>
  <c r="AS39" i="12"/>
  <c r="AS82" i="12"/>
  <c r="AS41" i="12"/>
  <c r="AS35" i="12"/>
  <c r="AS34" i="12"/>
  <c r="AS78" i="12"/>
  <c r="AS37" i="12"/>
  <c r="AS33" i="12"/>
  <c r="AS79" i="12"/>
  <c r="AS76" i="12"/>
  <c r="AS38" i="12"/>
  <c r="AS28" i="12"/>
  <c r="AS81" i="12"/>
  <c r="AS42" i="12"/>
  <c r="AS80" i="12"/>
  <c r="AS77" i="12"/>
  <c r="AS36" i="12"/>
  <c r="AT11" i="12"/>
  <c r="AT23" i="12" s="1"/>
  <c r="AS75" i="12"/>
  <c r="CB118" i="12"/>
  <c r="CA179" i="12"/>
  <c r="BX159" i="12"/>
  <c r="BY98" i="12"/>
  <c r="DK118" i="12"/>
  <c r="DJ179" i="12"/>
  <c r="AP19" i="12"/>
  <c r="AP43" i="12"/>
  <c r="AQ18" i="12"/>
  <c r="BU17" i="12"/>
  <c r="BU26" i="12" s="1"/>
  <c r="BT27" i="12"/>
  <c r="DB17" i="12"/>
  <c r="DB26" i="12" s="1"/>
  <c r="DA27" i="12"/>
  <c r="BG231" i="28"/>
  <c r="BG233" i="28" s="1"/>
  <c r="AB21" i="28"/>
  <c r="AC13" i="28"/>
  <c r="AC19" i="28"/>
  <c r="AE36" i="12"/>
  <c r="AE37" i="12"/>
  <c r="AE41" i="12"/>
  <c r="AE35" i="12"/>
  <c r="AF11" i="12"/>
  <c r="AF23" i="12" s="1"/>
  <c r="AE38" i="12"/>
  <c r="AE39" i="12"/>
  <c r="AE33" i="12"/>
  <c r="AE34" i="12"/>
  <c r="AE40" i="12"/>
  <c r="AE42" i="12"/>
  <c r="AE28" i="12"/>
  <c r="AE15" i="28"/>
  <c r="AE22" i="28"/>
  <c r="AR15" i="28"/>
  <c r="AR22" i="28" s="1"/>
  <c r="CC248" i="28"/>
  <c r="CC249" i="28" s="1"/>
  <c r="CB249" i="28"/>
  <c r="AA57" i="28"/>
  <c r="AA46" i="28"/>
  <c r="AA45" i="28"/>
  <c r="AA56" i="28"/>
  <c r="BJ225" i="12"/>
  <c r="BJ239" i="12" s="1"/>
  <c r="BJ241" i="12" s="1"/>
  <c r="AD59" i="12"/>
  <c r="AD70" i="12"/>
  <c r="AX89" i="28"/>
  <c r="AW150" i="28"/>
  <c r="CS243" i="12"/>
  <c r="CB101" i="28"/>
  <c r="CA162" i="28"/>
  <c r="CA127" i="28"/>
  <c r="AF240" i="12"/>
  <c r="AE241" i="12"/>
  <c r="AE252" i="12"/>
  <c r="CB110" i="28"/>
  <c r="CA171" i="28"/>
  <c r="AA63" i="28"/>
  <c r="AA52" i="28"/>
  <c r="AD56" i="12"/>
  <c r="AD67" i="12"/>
  <c r="AD54" i="12"/>
  <c r="AD65" i="12"/>
  <c r="BR116" i="12"/>
  <c r="BM177" i="12"/>
  <c r="BN177" i="12" s="1"/>
  <c r="BN116" i="12"/>
  <c r="BS97" i="12"/>
  <c r="BR158" i="12"/>
  <c r="BR135" i="12"/>
  <c r="V250" i="12"/>
  <c r="V253" i="12" s="1"/>
  <c r="V266" i="12" s="1"/>
  <c r="V267" i="12" s="1"/>
  <c r="V233" i="12" s="1"/>
  <c r="V244" i="12"/>
  <c r="CD235" i="28"/>
  <c r="AB34" i="28"/>
  <c r="AB36" i="28"/>
  <c r="AB32" i="28"/>
  <c r="AB33" i="28"/>
  <c r="AB29" i="28"/>
  <c r="AB38" i="28"/>
  <c r="AB37" i="28"/>
  <c r="AB24" i="28"/>
  <c r="AB30" i="28"/>
  <c r="AB31" i="28"/>
  <c r="AB35" i="28"/>
  <c r="AC11" i="28"/>
  <c r="AC20" i="28" s="1"/>
  <c r="AA59" i="28"/>
  <c r="AA48" i="28"/>
  <c r="CD102" i="12"/>
  <c r="CI102" i="12" s="1"/>
  <c r="CC163" i="12"/>
  <c r="CD163" i="12" s="1"/>
  <c r="AA141" i="12"/>
  <c r="AA31" i="12"/>
  <c r="AA27" i="12"/>
  <c r="AD53" i="12"/>
  <c r="AD64" i="12"/>
  <c r="AQ239" i="12"/>
  <c r="AQ241" i="12" s="1"/>
  <c r="AB24" i="12"/>
  <c r="AC13" i="12"/>
  <c r="AC21" i="12"/>
  <c r="AD58" i="12"/>
  <c r="AD69" i="12"/>
  <c r="AV102" i="12"/>
  <c r="AU163" i="12"/>
  <c r="AT202" i="28"/>
  <c r="AT200" i="28"/>
  <c r="AT207" i="28"/>
  <c r="AT214" i="28"/>
  <c r="AT201" i="28"/>
  <c r="AT185" i="28"/>
  <c r="AT188" i="28" s="1"/>
  <c r="AT206" i="28"/>
  <c r="AT204" i="28"/>
  <c r="AT187" i="28"/>
  <c r="AT189" i="28"/>
  <c r="G243" i="28"/>
  <c r="Z77" i="28"/>
  <c r="Z84" i="28" s="1"/>
  <c r="Z130" i="28" s="1"/>
  <c r="DF55" i="12"/>
  <c r="DF66" i="12"/>
  <c r="AW248" i="28"/>
  <c r="AW249" i="28" s="1"/>
  <c r="AV249" i="28"/>
  <c r="DA64" i="12"/>
  <c r="AD257" i="12"/>
  <c r="AE255" i="12"/>
  <c r="AE235" i="28"/>
  <c r="Y226" i="12"/>
  <c r="Y144" i="12"/>
  <c r="CA252" i="12"/>
  <c r="CA236" i="12"/>
  <c r="AX160" i="12"/>
  <c r="AQ17" i="28"/>
  <c r="AQ39" i="28"/>
  <c r="AR16" i="28"/>
  <c r="CZ140" i="12"/>
  <c r="BM134" i="12"/>
  <c r="AU257" i="12"/>
  <c r="AV255" i="12"/>
  <c r="AW100" i="28"/>
  <c r="AV161" i="28"/>
  <c r="DF54" i="12"/>
  <c r="DF65" i="12"/>
  <c r="AU106" i="28"/>
  <c r="AT167" i="28"/>
  <c r="BL196" i="12"/>
  <c r="BL198" i="12" s="1"/>
  <c r="BK243" i="12"/>
  <c r="DA56" i="12"/>
  <c r="DA67" i="12"/>
  <c r="DA61" i="12"/>
  <c r="DA72" i="12"/>
  <c r="BZ252" i="12"/>
  <c r="CN101" i="12"/>
  <c r="CM162" i="12"/>
  <c r="AU244" i="28"/>
  <c r="AU228" i="28"/>
  <c r="AV236" i="12"/>
  <c r="AV252" i="12" s="1"/>
  <c r="AW179" i="12"/>
  <c r="AX179" i="12" s="1"/>
  <c r="AX118" i="12"/>
  <c r="Y218" i="28"/>
  <c r="AA51" i="28"/>
  <c r="AA62" i="28"/>
  <c r="AA77" i="28" s="1"/>
  <c r="AA84" i="28" s="1"/>
  <c r="AA130" i="28" s="1"/>
  <c r="AE17" i="12"/>
  <c r="AE26" i="12" s="1"/>
  <c r="BW15" i="28"/>
  <c r="BW22" i="28" s="1"/>
  <c r="AD61" i="12"/>
  <c r="AD72" i="12"/>
  <c r="AB72" i="28"/>
  <c r="BT104" i="12"/>
  <c r="BS165" i="12"/>
  <c r="AF228" i="28"/>
  <c r="AF244" i="28"/>
  <c r="DF59" i="12"/>
  <c r="DF70" i="12"/>
  <c r="Y84" i="28"/>
  <c r="Y130" i="28" s="1"/>
  <c r="AW121" i="12"/>
  <c r="AV182" i="12"/>
  <c r="Z79" i="28"/>
  <c r="AE249" i="28"/>
  <c r="AF247" i="28"/>
  <c r="DF57" i="12"/>
  <c r="DF68" i="12"/>
  <c r="BH216" i="28"/>
  <c r="Z80" i="28"/>
  <c r="Z81" i="28" s="1"/>
  <c r="BL249" i="28"/>
  <c r="BM247" i="28"/>
  <c r="BM249" i="28" s="1"/>
  <c r="AA61" i="28"/>
  <c r="AA50" i="28"/>
  <c r="BM90" i="28"/>
  <c r="BL151" i="28"/>
  <c r="AS224" i="12"/>
  <c r="CB228" i="28"/>
  <c r="CB244" i="28"/>
  <c r="DF60" i="12"/>
  <c r="DF71" i="12"/>
  <c r="DF88" i="12"/>
  <c r="DF89" i="12" s="1"/>
  <c r="DA60" i="12"/>
  <c r="DA71" i="12"/>
  <c r="DA88" i="12"/>
  <c r="DA89" i="12" s="1"/>
  <c r="AV104" i="28"/>
  <c r="AU165" i="28"/>
  <c r="CM105" i="12"/>
  <c r="CL166" i="12"/>
  <c r="CC96" i="12"/>
  <c r="CB157" i="12"/>
  <c r="AU164" i="28"/>
  <c r="AV103" i="28"/>
  <c r="AU127" i="28"/>
  <c r="BI239" i="12"/>
  <c r="BI241" i="12" s="1"/>
  <c r="BG15" i="28"/>
  <c r="BG22" i="28" s="1"/>
  <c r="AS196" i="12"/>
  <c r="AS198" i="12" s="1"/>
  <c r="BK232" i="28"/>
  <c r="BJ244" i="28"/>
  <c r="AT244" i="28"/>
  <c r="G250" i="12"/>
  <c r="G244" i="12"/>
  <c r="AR225" i="12"/>
  <c r="AR239" i="12" s="1"/>
  <c r="AR241" i="12" s="1"/>
  <c r="AA47" i="28"/>
  <c r="AA58" i="28"/>
  <c r="AD60" i="12"/>
  <c r="AD71" i="12"/>
  <c r="BK88" i="28"/>
  <c r="BJ126" i="28"/>
  <c r="BJ149" i="28"/>
  <c r="DA55" i="12"/>
  <c r="DA66" i="12"/>
  <c r="DI257" i="12"/>
  <c r="DJ255" i="12"/>
  <c r="G242" i="28"/>
  <c r="G245" i="28" s="1"/>
  <c r="G258" i="28" s="1"/>
  <c r="G259" i="28" s="1"/>
  <c r="G225" i="28" s="1"/>
  <c r="G236" i="28"/>
  <c r="CB164" i="12"/>
  <c r="CC103" i="12"/>
  <c r="BR117" i="12"/>
  <c r="BM178" i="12"/>
  <c r="BN178" i="12" s="1"/>
  <c r="BM176" i="12"/>
  <c r="BN176" i="12" s="1"/>
  <c r="BN117" i="12"/>
  <c r="DJ236" i="12"/>
  <c r="CS236" i="12"/>
  <c r="CS252" i="12" s="1"/>
  <c r="AC87" i="12"/>
  <c r="Q236" i="12"/>
  <c r="R236" i="12" s="1"/>
  <c r="DA59" i="12"/>
  <c r="DA70" i="12"/>
  <c r="BM155" i="28"/>
  <c r="BN155" i="28" s="1"/>
  <c r="BN94" i="28"/>
  <c r="CA257" i="12"/>
  <c r="CB255" i="12"/>
  <c r="AS216" i="28"/>
  <c r="AS217" i="28" s="1"/>
  <c r="AS231" i="28" s="1"/>
  <c r="AS233" i="28" s="1"/>
  <c r="AQ17" i="12"/>
  <c r="AP27" i="12"/>
  <c r="AQ26" i="12"/>
  <c r="AU152" i="28"/>
  <c r="AV91" i="28"/>
  <c r="AU126" i="28"/>
  <c r="AT155" i="28"/>
  <c r="AU94" i="28"/>
  <c r="CL17" i="12"/>
  <c r="CL26" i="12"/>
  <c r="CK27" i="12"/>
  <c r="DF58" i="12"/>
  <c r="DF69" i="12"/>
  <c r="DF52" i="12"/>
  <c r="DF86" i="12"/>
  <c r="DF140" i="12" s="1"/>
  <c r="DF63" i="12"/>
  <c r="O244" i="28"/>
  <c r="O228" i="28"/>
  <c r="DA57" i="12"/>
  <c r="DA68" i="12"/>
  <c r="DA58" i="12"/>
  <c r="DA69" i="12"/>
  <c r="AA80" i="12"/>
  <c r="Z88" i="12"/>
  <c r="Z85" i="12"/>
  <c r="Z142" i="12"/>
  <c r="Z143" i="12"/>
  <c r="BH190" i="28"/>
  <c r="BH217" i="28" s="1"/>
  <c r="BH231" i="28" s="1"/>
  <c r="BH233" i="28" s="1"/>
  <c r="CA100" i="12"/>
  <c r="BZ161" i="12"/>
  <c r="BL127" i="28"/>
  <c r="BL150" i="28"/>
  <c r="BM89" i="28"/>
  <c r="BL216" i="12"/>
  <c r="BL209" i="12"/>
  <c r="BL210" i="12"/>
  <c r="BL197" i="12"/>
  <c r="BL222" i="12"/>
  <c r="BL215" i="12"/>
  <c r="BL212" i="12"/>
  <c r="BL213" i="12"/>
  <c r="BL193" i="12"/>
  <c r="BL214" i="12"/>
  <c r="BL195" i="12"/>
  <c r="BL208" i="12"/>
  <c r="G251" i="12"/>
  <c r="BN235" i="28"/>
  <c r="CS257" i="12"/>
  <c r="CT255" i="12"/>
  <c r="CT257" i="12" s="1"/>
  <c r="AA80" i="28"/>
  <c r="AA64" i="28"/>
  <c r="AA53" i="28"/>
  <c r="AD57" i="12"/>
  <c r="AD68" i="12"/>
  <c r="Z132" i="28"/>
  <c r="AC140" i="12"/>
  <c r="BF17" i="12"/>
  <c r="BF26" i="12" s="1"/>
  <c r="Q243" i="12"/>
  <c r="DF61" i="12"/>
  <c r="DF72" i="12"/>
  <c r="AE244" i="28"/>
  <c r="DF56" i="12"/>
  <c r="DF67" i="12"/>
  <c r="AW175" i="12"/>
  <c r="AX175" i="12" s="1"/>
  <c r="AX114" i="12"/>
  <c r="DI243" i="12"/>
  <c r="AX243" i="12"/>
  <c r="AA44" i="28"/>
  <c r="AA55" i="28"/>
  <c r="AA78" i="28"/>
  <c r="AA132" i="28" s="1"/>
  <c r="AT214" i="12"/>
  <c r="AT197" i="12"/>
  <c r="AT215" i="12"/>
  <c r="AT212" i="12"/>
  <c r="AT193" i="12"/>
  <c r="AT196" i="12" s="1"/>
  <c r="AT222" i="12"/>
  <c r="AT209" i="12"/>
  <c r="AT210" i="12"/>
  <c r="AT195" i="12"/>
  <c r="AT208" i="12"/>
  <c r="AV107" i="28"/>
  <c r="AU168" i="28"/>
  <c r="AV174" i="12"/>
  <c r="AW113" i="12"/>
  <c r="CM114" i="12"/>
  <c r="CL175" i="12"/>
  <c r="AV101" i="12"/>
  <c r="AU162" i="12"/>
  <c r="AU134" i="12"/>
  <c r="CZ89" i="12"/>
  <c r="P247" i="28"/>
  <c r="O249" i="28"/>
  <c r="BI208" i="28"/>
  <c r="BI202" i="28"/>
  <c r="BI214" i="28"/>
  <c r="BI207" i="28"/>
  <c r="BI201" i="28"/>
  <c r="BI206" i="28"/>
  <c r="BI189" i="28"/>
  <c r="BI200" i="28"/>
  <c r="BI216" i="28" s="1"/>
  <c r="BI204" i="28"/>
  <c r="BI187" i="28"/>
  <c r="BI205" i="28"/>
  <c r="BI185" i="28"/>
  <c r="BI188" i="28" s="1"/>
  <c r="BI190" i="28" s="1"/>
  <c r="BI217" i="28" s="1"/>
  <c r="BI231" i="28" s="1"/>
  <c r="BI233" i="28" s="1"/>
  <c r="AU169" i="28"/>
  <c r="AV108" i="28"/>
  <c r="AP217" i="28"/>
  <c r="DF53" i="12"/>
  <c r="DF64" i="12"/>
  <c r="CC115" i="12"/>
  <c r="CB176" i="12"/>
  <c r="DA52" i="12"/>
  <c r="DA86" i="12"/>
  <c r="DA140" i="12" s="1"/>
  <c r="DA63" i="12"/>
  <c r="DA54" i="12"/>
  <c r="DA65" i="12"/>
  <c r="X227" i="12"/>
  <c r="P257" i="12"/>
  <c r="Q255" i="12"/>
  <c r="Q257" i="12" s="1"/>
  <c r="BL257" i="12"/>
  <c r="BM255" i="12"/>
  <c r="BM257" i="12" s="1"/>
  <c r="AX98" i="28"/>
  <c r="AW159" i="28"/>
  <c r="AX159" i="28" s="1"/>
  <c r="V242" i="28"/>
  <c r="V245" i="28" s="1"/>
  <c r="V258" i="28" s="1"/>
  <c r="V259" i="28" s="1"/>
  <c r="V225" i="28" s="1"/>
  <c r="V236" i="28"/>
  <c r="AW160" i="28"/>
  <c r="AX160" i="28" s="1"/>
  <c r="AX99" i="28"/>
  <c r="CA243" i="12"/>
  <c r="N235" i="28"/>
  <c r="BL170" i="28"/>
  <c r="BL168" i="28"/>
  <c r="BM109" i="28"/>
  <c r="BN158" i="12"/>
  <c r="AA133" i="28"/>
  <c r="AA23" i="28"/>
  <c r="AA27" i="28"/>
  <c r="AA49" i="28"/>
  <c r="AA60" i="28"/>
  <c r="AO49" i="12"/>
  <c r="AD52" i="12"/>
  <c r="AD86" i="12"/>
  <c r="AD140" i="12" s="1"/>
  <c r="AD63" i="12"/>
  <c r="AD55" i="12"/>
  <c r="AD66" i="12"/>
  <c r="DG53" i="12" l="1"/>
  <c r="DG64" i="12"/>
  <c r="DG56" i="12"/>
  <c r="DG67" i="12"/>
  <c r="DG54" i="12"/>
  <c r="DG65" i="12"/>
  <c r="DG57" i="12"/>
  <c r="DG68" i="12"/>
  <c r="DG88" i="12"/>
  <c r="DG89" i="12" s="1"/>
  <c r="DG58" i="12"/>
  <c r="DG69" i="12"/>
  <c r="DG86" i="12"/>
  <c r="DG140" i="12" s="1"/>
  <c r="DG63" i="12"/>
  <c r="DG52" i="12"/>
  <c r="DG71" i="12"/>
  <c r="DG60" i="12"/>
  <c r="DG59" i="12"/>
  <c r="DG70" i="12"/>
  <c r="DG55" i="12"/>
  <c r="DG66" i="12"/>
  <c r="DH78" i="12"/>
  <c r="DH39" i="12"/>
  <c r="DH81" i="12"/>
  <c r="DH83" i="12"/>
  <c r="DH41" i="12"/>
  <c r="DH80" i="12"/>
  <c r="DH36" i="12"/>
  <c r="DH77" i="12"/>
  <c r="DH28" i="12"/>
  <c r="DH42" i="12"/>
  <c r="DH35" i="12"/>
  <c r="DI11" i="12"/>
  <c r="DI23" i="12" s="1"/>
  <c r="DH74" i="12"/>
  <c r="DH82" i="12"/>
  <c r="DH79" i="12"/>
  <c r="DH75" i="12"/>
  <c r="DH76" i="12"/>
  <c r="DH38" i="12"/>
  <c r="DH34" i="12"/>
  <c r="DH37" i="12"/>
  <c r="DH40" i="12"/>
  <c r="DH33" i="12"/>
  <c r="DG61" i="12"/>
  <c r="DG72" i="12"/>
  <c r="CM54" i="12"/>
  <c r="CM65" i="12"/>
  <c r="CM57" i="12"/>
  <c r="CM68" i="12"/>
  <c r="CM56" i="12"/>
  <c r="CM67" i="12"/>
  <c r="CM58" i="12"/>
  <c r="CM69" i="12"/>
  <c r="CM66" i="12"/>
  <c r="CM55" i="12"/>
  <c r="CM59" i="12"/>
  <c r="CM70" i="12"/>
  <c r="CM52" i="12"/>
  <c r="CM86" i="12"/>
  <c r="CM63" i="12"/>
  <c r="CM71" i="12"/>
  <c r="CM60" i="12"/>
  <c r="CM72" i="12"/>
  <c r="CM61" i="12"/>
  <c r="CM88" i="12"/>
  <c r="CM89" i="12" s="1"/>
  <c r="CM64" i="12"/>
  <c r="CM53" i="12"/>
  <c r="CN38" i="12"/>
  <c r="CN74" i="12"/>
  <c r="CN76" i="12"/>
  <c r="CN40" i="12"/>
  <c r="CN77" i="12"/>
  <c r="CN79" i="12"/>
  <c r="CN75" i="12"/>
  <c r="CN37" i="12"/>
  <c r="CN80" i="12"/>
  <c r="CN36" i="12"/>
  <c r="CN82" i="12"/>
  <c r="CN39" i="12"/>
  <c r="CN42" i="12"/>
  <c r="CN34" i="12"/>
  <c r="CN83" i="12"/>
  <c r="CO11" i="12"/>
  <c r="CO23" i="12" s="1"/>
  <c r="CN81" i="12"/>
  <c r="CN78" i="12"/>
  <c r="CN41" i="12"/>
  <c r="CN35" i="12"/>
  <c r="CN28" i="12"/>
  <c r="CN33" i="12"/>
  <c r="BX88" i="12"/>
  <c r="BX89" i="12" s="1"/>
  <c r="BW89" i="12"/>
  <c r="BX70" i="12"/>
  <c r="BX59" i="12"/>
  <c r="BX56" i="12"/>
  <c r="BX67" i="12"/>
  <c r="BX54" i="12"/>
  <c r="BX65" i="12"/>
  <c r="BX49" i="12"/>
  <c r="BX52" i="12"/>
  <c r="BX86" i="12"/>
  <c r="BX140" i="12" s="1"/>
  <c r="BX63" i="12"/>
  <c r="BX61" i="12"/>
  <c r="BX72" i="12"/>
  <c r="BX60" i="12"/>
  <c r="BX71" i="12"/>
  <c r="BW140" i="12"/>
  <c r="BY79" i="12"/>
  <c r="BY75" i="12"/>
  <c r="BY28" i="12"/>
  <c r="BY42" i="12"/>
  <c r="BY39" i="12"/>
  <c r="BZ11" i="12"/>
  <c r="BZ23" i="12" s="1"/>
  <c r="BY82" i="12"/>
  <c r="BY80" i="12"/>
  <c r="BY77" i="12"/>
  <c r="BY81" i="12"/>
  <c r="BY33" i="12"/>
  <c r="BY38" i="12"/>
  <c r="BY78" i="12"/>
  <c r="BY41" i="12"/>
  <c r="BY35" i="12"/>
  <c r="BY83" i="12"/>
  <c r="BY37" i="12"/>
  <c r="BY76" i="12"/>
  <c r="BY74" i="12"/>
  <c r="BY88" i="12" s="1"/>
  <c r="BY89" i="12" s="1"/>
  <c r="BY40" i="12"/>
  <c r="BY36" i="12"/>
  <c r="BY34" i="12"/>
  <c r="BX53" i="12"/>
  <c r="BX64" i="12"/>
  <c r="BX55" i="12"/>
  <c r="BX66" i="12"/>
  <c r="BX57" i="12"/>
  <c r="BX68" i="12"/>
  <c r="BX58" i="12"/>
  <c r="BX69" i="12"/>
  <c r="AS56" i="12"/>
  <c r="AS67" i="12"/>
  <c r="AS59" i="12"/>
  <c r="AS70" i="12"/>
  <c r="AT33" i="12"/>
  <c r="AT76" i="12"/>
  <c r="AT36" i="12"/>
  <c r="AT82" i="12"/>
  <c r="AT75" i="12"/>
  <c r="AT77" i="12"/>
  <c r="AT38" i="12"/>
  <c r="AT80" i="12"/>
  <c r="AT78" i="12"/>
  <c r="AT28" i="12"/>
  <c r="AT35" i="12"/>
  <c r="AT74" i="12"/>
  <c r="AT40" i="12"/>
  <c r="AU11" i="12"/>
  <c r="AU23" i="12" s="1"/>
  <c r="AT79" i="12"/>
  <c r="AT34" i="12"/>
  <c r="AT81" i="12"/>
  <c r="AT41" i="12"/>
  <c r="AT42" i="12"/>
  <c r="AT83" i="12"/>
  <c r="AT37" i="12"/>
  <c r="AT39" i="12"/>
  <c r="AS64" i="12"/>
  <c r="AS53" i="12"/>
  <c r="AS55" i="12"/>
  <c r="AS66" i="12"/>
  <c r="AS58" i="12"/>
  <c r="AS69" i="12"/>
  <c r="AS72" i="12"/>
  <c r="AS61" i="12"/>
  <c r="AS54" i="12"/>
  <c r="AS65" i="12"/>
  <c r="AS57" i="12"/>
  <c r="AS68" i="12"/>
  <c r="AS71" i="12"/>
  <c r="AS60" i="12"/>
  <c r="AS86" i="12"/>
  <c r="AS140" i="12" s="1"/>
  <c r="AS63" i="12"/>
  <c r="AS52" i="12"/>
  <c r="AS88" i="12"/>
  <c r="AS89" i="12" s="1"/>
  <c r="DK179" i="12"/>
  <c r="DL179" i="12" s="1"/>
  <c r="DL118" i="12"/>
  <c r="BZ98" i="12"/>
  <c r="BY159" i="12"/>
  <c r="AT198" i="12"/>
  <c r="AT225" i="12" s="1"/>
  <c r="AT239" i="12" s="1"/>
  <c r="AT241" i="12" s="1"/>
  <c r="CC118" i="12"/>
  <c r="CB179" i="12"/>
  <c r="BH15" i="28"/>
  <c r="BH22" i="28"/>
  <c r="AT190" i="28"/>
  <c r="AT217" i="28" s="1"/>
  <c r="AT231" i="28" s="1"/>
  <c r="AT233" i="28" s="1"/>
  <c r="AF17" i="12"/>
  <c r="AF26" i="12" s="1"/>
  <c r="BG17" i="12"/>
  <c r="BG26" i="12" s="1"/>
  <c r="AS15" i="28"/>
  <c r="AS22" i="28"/>
  <c r="AC31" i="28"/>
  <c r="AC24" i="28"/>
  <c r="AC33" i="28"/>
  <c r="AC29" i="28"/>
  <c r="AC72" i="28" s="1"/>
  <c r="AC37" i="28"/>
  <c r="AC30" i="28"/>
  <c r="AC38" i="28"/>
  <c r="AC32" i="28"/>
  <c r="AC34" i="28"/>
  <c r="AC35" i="28"/>
  <c r="AC36" i="28"/>
  <c r="AD11" i="28"/>
  <c r="AD20" i="28" s="1"/>
  <c r="BX15" i="28"/>
  <c r="BX22" i="28"/>
  <c r="BV17" i="12"/>
  <c r="BU27" i="12"/>
  <c r="BV26" i="12"/>
  <c r="AW108" i="28"/>
  <c r="AV169" i="28"/>
  <c r="Z89" i="12"/>
  <c r="BK126" i="28"/>
  <c r="BL88" i="28"/>
  <c r="BK149" i="28"/>
  <c r="BT97" i="12"/>
  <c r="BS135" i="12"/>
  <c r="BS158" i="12"/>
  <c r="AG240" i="12"/>
  <c r="AF241" i="12"/>
  <c r="AF252" i="12"/>
  <c r="AE53" i="12"/>
  <c r="AE64" i="12"/>
  <c r="AU202" i="28"/>
  <c r="AU207" i="28"/>
  <c r="AU204" i="28"/>
  <c r="AU206" i="28"/>
  <c r="AU185" i="28"/>
  <c r="AU200" i="28"/>
  <c r="AU214" i="28"/>
  <c r="AU201" i="28"/>
  <c r="AU187" i="28"/>
  <c r="AU189" i="28"/>
  <c r="Q252" i="12"/>
  <c r="AB64" i="28"/>
  <c r="AB53" i="28"/>
  <c r="AT224" i="12"/>
  <c r="BL225" i="12"/>
  <c r="AD87" i="12"/>
  <c r="Z134" i="28"/>
  <c r="BS117" i="12"/>
  <c r="BR178" i="12"/>
  <c r="AE57" i="12"/>
  <c r="AE68" i="12"/>
  <c r="CB243" i="12"/>
  <c r="AW101" i="12"/>
  <c r="AV162" i="12"/>
  <c r="AV134" i="12"/>
  <c r="CB100" i="12"/>
  <c r="CA161" i="12"/>
  <c r="Z92" i="12"/>
  <c r="Z138" i="12" s="1"/>
  <c r="DK236" i="12"/>
  <c r="DL236" i="12" s="1"/>
  <c r="G237" i="28"/>
  <c r="G238" i="28" s="1"/>
  <c r="G239" i="28" s="1"/>
  <c r="BJ208" i="28"/>
  <c r="BJ200" i="28"/>
  <c r="BJ207" i="28"/>
  <c r="BJ202" i="28"/>
  <c r="BJ214" i="28"/>
  <c r="BJ204" i="28"/>
  <c r="BJ205" i="28"/>
  <c r="BJ187" i="28"/>
  <c r="BJ190" i="28" s="1"/>
  <c r="BJ201" i="28"/>
  <c r="BJ206" i="28"/>
  <c r="BJ189" i="28"/>
  <c r="BJ185" i="28"/>
  <c r="G245" i="12"/>
  <c r="G246" i="12" s="1"/>
  <c r="CN105" i="12"/>
  <c r="CM166" i="12"/>
  <c r="CB236" i="12"/>
  <c r="CB252" i="12"/>
  <c r="AB76" i="12"/>
  <c r="AB77" i="12"/>
  <c r="AB78" i="12"/>
  <c r="AB75" i="12"/>
  <c r="AB141" i="12"/>
  <c r="AB142" i="12" s="1"/>
  <c r="AB31" i="12"/>
  <c r="AB27" i="12"/>
  <c r="AB74" i="12"/>
  <c r="AB60" i="28"/>
  <c r="AB49" i="28"/>
  <c r="AX150" i="28"/>
  <c r="AE59" i="12"/>
  <c r="AE70" i="12"/>
  <c r="AE56" i="12"/>
  <c r="AE67" i="12"/>
  <c r="AB133" i="28"/>
  <c r="AB27" i="28"/>
  <c r="AB23" i="28"/>
  <c r="AB67" i="28"/>
  <c r="AB66" i="28"/>
  <c r="AB68" i="28"/>
  <c r="AB70" i="28"/>
  <c r="AB69" i="28"/>
  <c r="AU208" i="28"/>
  <c r="AU205" i="28"/>
  <c r="CJ102" i="12"/>
  <c r="CI163" i="12"/>
  <c r="AE55" i="12"/>
  <c r="AE66" i="12"/>
  <c r="G227" i="28"/>
  <c r="G229" i="28" s="1"/>
  <c r="H257" i="28"/>
  <c r="H220" i="28"/>
  <c r="AA134" i="28"/>
  <c r="BL224" i="12"/>
  <c r="AV94" i="28"/>
  <c r="AU155" i="28"/>
  <c r="AU188" i="28" s="1"/>
  <c r="AR17" i="12"/>
  <c r="AQ27" i="12"/>
  <c r="AR26" i="12"/>
  <c r="AV257" i="12"/>
  <c r="AW255" i="12"/>
  <c r="AW257" i="12" s="1"/>
  <c r="AF235" i="28"/>
  <c r="AT216" i="28"/>
  <c r="AB50" i="28"/>
  <c r="AB61" i="28"/>
  <c r="AB48" i="28"/>
  <c r="AB59" i="28"/>
  <c r="W265" i="12"/>
  <c r="W228" i="12"/>
  <c r="V235" i="12"/>
  <c r="V237" i="12" s="1"/>
  <c r="DC17" i="12"/>
  <c r="DC26" i="12"/>
  <c r="DB27" i="12"/>
  <c r="AW107" i="28"/>
  <c r="AV168" i="28"/>
  <c r="AF249" i="28"/>
  <c r="AG247" i="28"/>
  <c r="AG249" i="28" s="1"/>
  <c r="AW102" i="12"/>
  <c r="AV163" i="12"/>
  <c r="CN114" i="12"/>
  <c r="CM175" i="12"/>
  <c r="AW103" i="28"/>
  <c r="AV164" i="28"/>
  <c r="AV127" i="28"/>
  <c r="AR39" i="28"/>
  <c r="AR17" i="28"/>
  <c r="AS16" i="28"/>
  <c r="AF34" i="12"/>
  <c r="AF42" i="12"/>
  <c r="AF35" i="12"/>
  <c r="AF41" i="12"/>
  <c r="AF39" i="12"/>
  <c r="AF40" i="12"/>
  <c r="AF37" i="12"/>
  <c r="AF38" i="12"/>
  <c r="AF36" i="12"/>
  <c r="AF33" i="12"/>
  <c r="AF28" i="12"/>
  <c r="AG11" i="12"/>
  <c r="AH11" i="12" s="1"/>
  <c r="Z226" i="12"/>
  <c r="Z144" i="12"/>
  <c r="AW104" i="28"/>
  <c r="AV165" i="28"/>
  <c r="BM151" i="28"/>
  <c r="BN151" i="28" s="1"/>
  <c r="BN90" i="28"/>
  <c r="AW161" i="28"/>
  <c r="AX161" i="28" s="1"/>
  <c r="AX100" i="28"/>
  <c r="AB44" i="28"/>
  <c r="AB55" i="28"/>
  <c r="AB78" i="28"/>
  <c r="AS225" i="12"/>
  <c r="AA81" i="28"/>
  <c r="CT236" i="12"/>
  <c r="CU236" i="12" s="1"/>
  <c r="AG244" i="28"/>
  <c r="AG228" i="28"/>
  <c r="AH228" i="28" s="1"/>
  <c r="BS116" i="12"/>
  <c r="BR177" i="12"/>
  <c r="CC164" i="12"/>
  <c r="CD164" i="12" s="1"/>
  <c r="C30" i="40" s="1"/>
  <c r="CD103" i="12"/>
  <c r="BL232" i="28"/>
  <c r="BK244" i="28"/>
  <c r="CD96" i="12"/>
  <c r="CI96" i="12" s="1"/>
  <c r="CC157" i="12"/>
  <c r="CC228" i="28"/>
  <c r="CD228" i="28" s="1"/>
  <c r="CC244" i="28"/>
  <c r="AW182" i="12"/>
  <c r="AX121" i="12"/>
  <c r="Y219" i="28"/>
  <c r="AV106" i="28"/>
  <c r="AU167" i="28"/>
  <c r="AE257" i="12"/>
  <c r="AF255" i="12"/>
  <c r="AC24" i="12"/>
  <c r="AD21" i="12"/>
  <c r="AD13" i="12"/>
  <c r="AB46" i="28"/>
  <c r="AB57" i="28"/>
  <c r="AB47" i="28"/>
  <c r="AB58" i="28"/>
  <c r="BR134" i="12"/>
  <c r="CC110" i="28"/>
  <c r="CB171" i="28"/>
  <c r="CT243" i="12"/>
  <c r="AE54" i="12"/>
  <c r="AE65" i="12"/>
  <c r="AC21" i="28"/>
  <c r="AD19" i="28"/>
  <c r="AD13" i="28"/>
  <c r="BM170" i="28"/>
  <c r="BN170" i="28" s="1"/>
  <c r="BN109" i="28"/>
  <c r="BM168" i="28"/>
  <c r="BN168" i="28" s="1"/>
  <c r="CM17" i="12"/>
  <c r="CM26" i="12"/>
  <c r="CL27" i="12"/>
  <c r="CO101" i="12"/>
  <c r="CN162" i="12"/>
  <c r="AB63" i="28"/>
  <c r="AB52" i="28"/>
  <c r="CD115" i="12"/>
  <c r="CI115" i="12" s="1"/>
  <c r="CC176" i="12"/>
  <c r="CD176" i="12" s="1"/>
  <c r="Q247" i="28"/>
  <c r="Q249" i="28" s="1"/>
  <c r="P249" i="28"/>
  <c r="AB80" i="12"/>
  <c r="AC80" i="12" s="1"/>
  <c r="AD80" i="12" s="1"/>
  <c r="AE80" i="12" s="1"/>
  <c r="AA88" i="12"/>
  <c r="AA89" i="12" s="1"/>
  <c r="AA85" i="12"/>
  <c r="AA92" i="12" s="1"/>
  <c r="AA138" i="12" s="1"/>
  <c r="CB257" i="12"/>
  <c r="CC255" i="12"/>
  <c r="CC257" i="12" s="1"/>
  <c r="G253" i="12"/>
  <c r="G266" i="12" s="1"/>
  <c r="G267" i="12" s="1"/>
  <c r="G233" i="12" s="1"/>
  <c r="BL243" i="12"/>
  <c r="AE86" i="12"/>
  <c r="AE52" i="12"/>
  <c r="AE63" i="12"/>
  <c r="AQ19" i="12"/>
  <c r="AQ43" i="12"/>
  <c r="AR18" i="12"/>
  <c r="BM127" i="28"/>
  <c r="BN127" i="28" s="1"/>
  <c r="BM150" i="28"/>
  <c r="BN150" i="28" s="1"/>
  <c r="BN89" i="28"/>
  <c r="AW91" i="28"/>
  <c r="AV152" i="28"/>
  <c r="DJ257" i="12"/>
  <c r="DK255" i="12"/>
  <c r="DK257" i="12" s="1"/>
  <c r="Z135" i="28"/>
  <c r="AW236" i="12"/>
  <c r="AX236" i="12" s="1"/>
  <c r="AW252" i="12"/>
  <c r="Y227" i="12"/>
  <c r="AE58" i="12"/>
  <c r="AE69" i="12"/>
  <c r="AP49" i="12"/>
  <c r="R243" i="12"/>
  <c r="V245" i="12"/>
  <c r="V246" i="12" s="1"/>
  <c r="V247" i="12" s="1"/>
  <c r="CC101" i="28"/>
  <c r="CB162" i="28"/>
  <c r="CB127" i="28"/>
  <c r="AF22" i="28"/>
  <c r="AF15" i="28"/>
  <c r="O235" i="28"/>
  <c r="V237" i="28"/>
  <c r="V238" i="28" s="1"/>
  <c r="V239" i="28" s="1"/>
  <c r="AU214" i="12"/>
  <c r="AU197" i="12"/>
  <c r="AU215" i="12"/>
  <c r="AU212" i="12"/>
  <c r="AU193" i="12"/>
  <c r="AU209" i="12"/>
  <c r="AU195" i="12"/>
  <c r="AU222" i="12"/>
  <c r="AU208" i="12"/>
  <c r="AU210" i="12"/>
  <c r="AX113" i="12"/>
  <c r="AW174" i="12"/>
  <c r="AX174" i="12" s="1"/>
  <c r="DJ243" i="12"/>
  <c r="W220" i="28"/>
  <c r="W257" i="28"/>
  <c r="V227" i="28"/>
  <c r="V229" i="28" s="1"/>
  <c r="AP231" i="28"/>
  <c r="AP233" i="28" s="1"/>
  <c r="AU196" i="12"/>
  <c r="AA79" i="28"/>
  <c r="AA135" i="28" s="1"/>
  <c r="P244" i="28"/>
  <c r="P228" i="28"/>
  <c r="DJ252" i="12"/>
  <c r="BJ188" i="28"/>
  <c r="BU104" i="12"/>
  <c r="BT165" i="12"/>
  <c r="Y136" i="28"/>
  <c r="AV228" i="28"/>
  <c r="BM216" i="12"/>
  <c r="BN216" i="12" s="1"/>
  <c r="BM209" i="12"/>
  <c r="BN209" i="12" s="1"/>
  <c r="BM210" i="12"/>
  <c r="BN210" i="12" s="1"/>
  <c r="BM197" i="12"/>
  <c r="BN197" i="12" s="1"/>
  <c r="BM222" i="12"/>
  <c r="BN222" i="12" s="1"/>
  <c r="BM215" i="12"/>
  <c r="BN215" i="12" s="1"/>
  <c r="BM195" i="12"/>
  <c r="BN195" i="12" s="1"/>
  <c r="BM212" i="12"/>
  <c r="BN212" i="12" s="1"/>
  <c r="BM213" i="12"/>
  <c r="BN213" i="12" s="1"/>
  <c r="BM214" i="12"/>
  <c r="BN214" i="12" s="1"/>
  <c r="BM193" i="12"/>
  <c r="BN193" i="12" s="1"/>
  <c r="BM208" i="12"/>
  <c r="BN134" i="12"/>
  <c r="AA142" i="12"/>
  <c r="AA143" i="12"/>
  <c r="AB45" i="28"/>
  <c r="AB56" i="28"/>
  <c r="AB62" i="28"/>
  <c r="AB51" i="28"/>
  <c r="AE61" i="12"/>
  <c r="AE72" i="12"/>
  <c r="AE60" i="12"/>
  <c r="AE71" i="12"/>
  <c r="DH59" i="12" l="1"/>
  <c r="DH70" i="12"/>
  <c r="DH88" i="12"/>
  <c r="DH60" i="12"/>
  <c r="DH71" i="12"/>
  <c r="DH56" i="12"/>
  <c r="DH67" i="12"/>
  <c r="DI74" i="12"/>
  <c r="DI42" i="12"/>
  <c r="DI75" i="12"/>
  <c r="DI79" i="12"/>
  <c r="DI33" i="12"/>
  <c r="DI81" i="12"/>
  <c r="DI82" i="12"/>
  <c r="DI76" i="12"/>
  <c r="DI35" i="12"/>
  <c r="DI40" i="12"/>
  <c r="DI83" i="12"/>
  <c r="DI39" i="12"/>
  <c r="DI78" i="12"/>
  <c r="DI80" i="12"/>
  <c r="DI37" i="12"/>
  <c r="DI28" i="12"/>
  <c r="DJ11" i="12"/>
  <c r="DJ23" i="12" s="1"/>
  <c r="DI36" i="12"/>
  <c r="DI77" i="12"/>
  <c r="DI34" i="12"/>
  <c r="DI38" i="12"/>
  <c r="DI41" i="12"/>
  <c r="DH53" i="12"/>
  <c r="DH64" i="12"/>
  <c r="DH54" i="12"/>
  <c r="DH65" i="12"/>
  <c r="DH57" i="12"/>
  <c r="DH68" i="12"/>
  <c r="DH72" i="12"/>
  <c r="DH61" i="12"/>
  <c r="DH69" i="12"/>
  <c r="DH58" i="12"/>
  <c r="DH55" i="12"/>
  <c r="DH66" i="12"/>
  <c r="DH86" i="12"/>
  <c r="DH52" i="12"/>
  <c r="DH63" i="12"/>
  <c r="CN86" i="12"/>
  <c r="CN140" i="12" s="1"/>
  <c r="CN52" i="12"/>
  <c r="CN63" i="12"/>
  <c r="CN53" i="12"/>
  <c r="CN64" i="12"/>
  <c r="CN61" i="12"/>
  <c r="CN72" i="12"/>
  <c r="CN65" i="12"/>
  <c r="CN54" i="12"/>
  <c r="CN58" i="12"/>
  <c r="CN69" i="12"/>
  <c r="CN59" i="12"/>
  <c r="CN70" i="12"/>
  <c r="CN60" i="12"/>
  <c r="CN71" i="12"/>
  <c r="CM140" i="12"/>
  <c r="CN55" i="12"/>
  <c r="CN66" i="12"/>
  <c r="CN88" i="12"/>
  <c r="CN57" i="12"/>
  <c r="CN68" i="12"/>
  <c r="CO34" i="12"/>
  <c r="CO37" i="12"/>
  <c r="CO39" i="12"/>
  <c r="CO77" i="12"/>
  <c r="CO42" i="12"/>
  <c r="CO41" i="12"/>
  <c r="CP11" i="12"/>
  <c r="CP23" i="12" s="1"/>
  <c r="CO80" i="12"/>
  <c r="CO40" i="12"/>
  <c r="CO28" i="12"/>
  <c r="CO83" i="12"/>
  <c r="CO81" i="12"/>
  <c r="CO76" i="12"/>
  <c r="CO38" i="12"/>
  <c r="CO35" i="12"/>
  <c r="CO74" i="12"/>
  <c r="CO78" i="12"/>
  <c r="CO33" i="12"/>
  <c r="CO82" i="12"/>
  <c r="CO79" i="12"/>
  <c r="CO36" i="12"/>
  <c r="CO75" i="12"/>
  <c r="CN67" i="12"/>
  <c r="CN56" i="12"/>
  <c r="BY86" i="12"/>
  <c r="BY52" i="12"/>
  <c r="BY63" i="12"/>
  <c r="BY49" i="12"/>
  <c r="BY64" i="12"/>
  <c r="BY53" i="12"/>
  <c r="BY60" i="12"/>
  <c r="BY71" i="12"/>
  <c r="BZ40" i="12"/>
  <c r="BZ75" i="12"/>
  <c r="BZ81" i="12"/>
  <c r="BZ79" i="12"/>
  <c r="BZ78" i="12"/>
  <c r="BZ28" i="12"/>
  <c r="BZ74" i="12"/>
  <c r="BZ76" i="12"/>
  <c r="BZ36" i="12"/>
  <c r="BZ33" i="12"/>
  <c r="BZ41" i="12"/>
  <c r="BZ80" i="12"/>
  <c r="BZ77" i="12"/>
  <c r="BZ42" i="12"/>
  <c r="CA11" i="12"/>
  <c r="CA23" i="12" s="1"/>
  <c r="BZ82" i="12"/>
  <c r="BZ34" i="12"/>
  <c r="BZ38" i="12"/>
  <c r="BZ37" i="12"/>
  <c r="BZ35" i="12"/>
  <c r="BZ83" i="12"/>
  <c r="BZ39" i="12"/>
  <c r="BY58" i="12"/>
  <c r="BY69" i="12"/>
  <c r="BY56" i="12"/>
  <c r="BY67" i="12"/>
  <c r="BY54" i="12"/>
  <c r="BY65" i="12"/>
  <c r="BY55" i="12"/>
  <c r="BY66" i="12"/>
  <c r="BY70" i="12"/>
  <c r="BY59" i="12"/>
  <c r="BY57" i="12"/>
  <c r="BY68" i="12"/>
  <c r="BY61" i="12"/>
  <c r="BY72" i="12"/>
  <c r="AT88" i="12"/>
  <c r="AT89" i="12" s="1"/>
  <c r="AT54" i="12"/>
  <c r="AT65" i="12"/>
  <c r="AT57" i="12"/>
  <c r="AT68" i="12"/>
  <c r="AT55" i="12"/>
  <c r="AT66" i="12"/>
  <c r="AT60" i="12"/>
  <c r="AT71" i="12"/>
  <c r="AT86" i="12"/>
  <c r="AT140" i="12" s="1"/>
  <c r="AT52" i="12"/>
  <c r="AT63" i="12"/>
  <c r="AT53" i="12"/>
  <c r="AT64" i="12"/>
  <c r="AT69" i="12"/>
  <c r="AT58" i="12"/>
  <c r="AU35" i="12"/>
  <c r="AV11" i="12"/>
  <c r="AV23" i="12" s="1"/>
  <c r="AU36" i="12"/>
  <c r="AU82" i="12"/>
  <c r="AU38" i="12"/>
  <c r="AU81" i="12"/>
  <c r="AU33" i="12"/>
  <c r="AU37" i="12"/>
  <c r="AU39" i="12"/>
  <c r="AU79" i="12"/>
  <c r="AU74" i="12"/>
  <c r="AU41" i="12"/>
  <c r="AU28" i="12"/>
  <c r="AU83" i="12"/>
  <c r="AU40" i="12"/>
  <c r="AU75" i="12"/>
  <c r="AU34" i="12"/>
  <c r="AU78" i="12"/>
  <c r="AU77" i="12"/>
  <c r="AU42" i="12"/>
  <c r="AU80" i="12"/>
  <c r="AU76" i="12"/>
  <c r="AT61" i="12"/>
  <c r="AT72" i="12"/>
  <c r="AT56" i="12"/>
  <c r="AT67" i="12"/>
  <c r="AT59" i="12"/>
  <c r="AT70" i="12"/>
  <c r="CA98" i="12"/>
  <c r="BZ159" i="12"/>
  <c r="CD118" i="12"/>
  <c r="CI118" i="12" s="1"/>
  <c r="CC179" i="12"/>
  <c r="CD179" i="12" s="1"/>
  <c r="C40" i="40" s="1"/>
  <c r="AU198" i="12"/>
  <c r="BS134" i="12"/>
  <c r="BS209" i="12" s="1"/>
  <c r="BS208" i="12"/>
  <c r="BS213" i="12"/>
  <c r="BJ217" i="28"/>
  <c r="BJ231" i="28" s="1"/>
  <c r="BJ233" i="28" s="1"/>
  <c r="AD35" i="28"/>
  <c r="AD29" i="28"/>
  <c r="AD37" i="28"/>
  <c r="AD33" i="28"/>
  <c r="AD34" i="28"/>
  <c r="AE20" i="28"/>
  <c r="AD31" i="28"/>
  <c r="AD72" i="28" s="1"/>
  <c r="AD32" i="28"/>
  <c r="AD36" i="28"/>
  <c r="AD30" i="28"/>
  <c r="AD24" i="28"/>
  <c r="AD38" i="28"/>
  <c r="AE11" i="28"/>
  <c r="AC76" i="12"/>
  <c r="AC77" i="12"/>
  <c r="AC78" i="12"/>
  <c r="AC141" i="12"/>
  <c r="AC142" i="12" s="1"/>
  <c r="AC27" i="12"/>
  <c r="AC31" i="12"/>
  <c r="AC74" i="12"/>
  <c r="AC75" i="12"/>
  <c r="BM232" i="28"/>
  <c r="BL244" i="28"/>
  <c r="AF56" i="12"/>
  <c r="AF67" i="12"/>
  <c r="AF257" i="12"/>
  <c r="AG255" i="12"/>
  <c r="AG257" i="12" s="1"/>
  <c r="H226" i="28"/>
  <c r="H221" i="28"/>
  <c r="BU97" i="12"/>
  <c r="BT158" i="12"/>
  <c r="BT135" i="12"/>
  <c r="AC51" i="28"/>
  <c r="AC62" i="28"/>
  <c r="DK243" i="12"/>
  <c r="CT252" i="12"/>
  <c r="AU216" i="28"/>
  <c r="AW228" i="28"/>
  <c r="AX228" i="28" s="1"/>
  <c r="AF60" i="12"/>
  <c r="AF71" i="12"/>
  <c r="BM224" i="12"/>
  <c r="BN224" i="12" s="1"/>
  <c r="BV104" i="12"/>
  <c r="BU165" i="12"/>
  <c r="W226" i="28"/>
  <c r="W221" i="28"/>
  <c r="AU224" i="12"/>
  <c r="AG15" i="28"/>
  <c r="AG22" i="28"/>
  <c r="AH22" i="28" s="1"/>
  <c r="CJ115" i="12"/>
  <c r="CI176" i="12"/>
  <c r="AE13" i="28"/>
  <c r="AE19" i="28" s="1"/>
  <c r="AD21" i="28"/>
  <c r="CC171" i="28"/>
  <c r="CD171" i="28" s="1"/>
  <c r="CD110" i="28"/>
  <c r="AD24" i="12"/>
  <c r="AE13" i="12"/>
  <c r="AE21" i="12"/>
  <c r="AF57" i="12"/>
  <c r="AF68" i="12"/>
  <c r="AG23" i="12"/>
  <c r="CK102" i="12"/>
  <c r="CJ163" i="12"/>
  <c r="CC100" i="12"/>
  <c r="CB161" i="12"/>
  <c r="AC45" i="28"/>
  <c r="AC56" i="28"/>
  <c r="AG17" i="12"/>
  <c r="AG26" i="12" s="1"/>
  <c r="AH26" i="12" s="1"/>
  <c r="C23" i="21" s="1"/>
  <c r="AX91" i="28"/>
  <c r="AW152" i="28"/>
  <c r="AW126" i="28"/>
  <c r="BR208" i="12"/>
  <c r="BR217" i="12"/>
  <c r="BR216" i="12"/>
  <c r="BR193" i="12"/>
  <c r="BR196" i="12" s="1"/>
  <c r="BR213" i="12"/>
  <c r="BR195" i="12"/>
  <c r="BR214" i="12"/>
  <c r="BR209" i="12"/>
  <c r="BR210" i="12"/>
  <c r="BR212" i="12"/>
  <c r="BR222" i="12"/>
  <c r="BR215" i="12"/>
  <c r="AS17" i="12"/>
  <c r="AS26" i="12"/>
  <c r="AR27" i="12"/>
  <c r="AX182" i="12"/>
  <c r="C41" i="40"/>
  <c r="Z227" i="12"/>
  <c r="DD17" i="12"/>
  <c r="DD26" i="12"/>
  <c r="DC27" i="12"/>
  <c r="AX101" i="12"/>
  <c r="AW162" i="12"/>
  <c r="AW134" i="12"/>
  <c r="BW17" i="12"/>
  <c r="BV27" i="12"/>
  <c r="BW26" i="12"/>
  <c r="BH17" i="12"/>
  <c r="BH26" i="12" s="1"/>
  <c r="BL126" i="28"/>
  <c r="BM88" i="28"/>
  <c r="BL149" i="28"/>
  <c r="AC49" i="28"/>
  <c r="AC60" i="28"/>
  <c r="AV244" i="28"/>
  <c r="P235" i="28"/>
  <c r="AR19" i="12"/>
  <c r="AS18" i="12" s="1"/>
  <c r="AR43" i="12"/>
  <c r="BM243" i="12"/>
  <c r="AW106" i="28"/>
  <c r="AV167" i="28"/>
  <c r="CD157" i="12"/>
  <c r="C26" i="40" s="1"/>
  <c r="AF54" i="12"/>
  <c r="AF65" i="12"/>
  <c r="AV208" i="28"/>
  <c r="AV205" i="28"/>
  <c r="AW163" i="12"/>
  <c r="AX163" i="12" s="1"/>
  <c r="AX102" i="12"/>
  <c r="AV155" i="28"/>
  <c r="AW94" i="28"/>
  <c r="CC236" i="12"/>
  <c r="CD236" i="12" s="1"/>
  <c r="AU190" i="28"/>
  <c r="AU217" i="28" s="1"/>
  <c r="AU231" i="28" s="1"/>
  <c r="AU233" i="28" s="1"/>
  <c r="BK208" i="28"/>
  <c r="BK204" i="28"/>
  <c r="BK207" i="28"/>
  <c r="BK200" i="28"/>
  <c r="BK202" i="28"/>
  <c r="BK201" i="28"/>
  <c r="BK205" i="28"/>
  <c r="BK206" i="28"/>
  <c r="BK187" i="28"/>
  <c r="BK190" i="28" s="1"/>
  <c r="BK214" i="28"/>
  <c r="BK189" i="28"/>
  <c r="BK185" i="28"/>
  <c r="AC46" i="28"/>
  <c r="AC57" i="28"/>
  <c r="BM196" i="12"/>
  <c r="BN196" i="12" s="1"/>
  <c r="AB79" i="28"/>
  <c r="AX107" i="28"/>
  <c r="AW168" i="28"/>
  <c r="AX168" i="28" s="1"/>
  <c r="CN17" i="12"/>
  <c r="CN26" i="12" s="1"/>
  <c r="CM27" i="12"/>
  <c r="AS17" i="28"/>
  <c r="AS39" i="28"/>
  <c r="AT16" i="28"/>
  <c r="AC78" i="28"/>
  <c r="AC132" i="28" s="1"/>
  <c r="AC134" i="28" s="1"/>
  <c r="AC55" i="28"/>
  <c r="AC44" i="28"/>
  <c r="CD101" i="28"/>
  <c r="CC162" i="28"/>
  <c r="CD162" i="28" s="1"/>
  <c r="CC127" i="28"/>
  <c r="CD127" i="28" s="1"/>
  <c r="AF58" i="12"/>
  <c r="AF69" i="12"/>
  <c r="AC59" i="28"/>
  <c r="AC48" i="28"/>
  <c r="Z218" i="28"/>
  <c r="Z136" i="28"/>
  <c r="CC243" i="12"/>
  <c r="AQ49" i="12"/>
  <c r="CU243" i="12"/>
  <c r="AS239" i="12"/>
  <c r="AS241" i="12" s="1"/>
  <c r="AF52" i="12"/>
  <c r="AF86" i="12"/>
  <c r="AF140" i="12" s="1"/>
  <c r="AF63" i="12"/>
  <c r="AF61" i="12"/>
  <c r="AF72" i="12"/>
  <c r="W234" i="12"/>
  <c r="W229" i="12"/>
  <c r="AG235" i="28"/>
  <c r="AH240" i="12"/>
  <c r="AG241" i="12"/>
  <c r="AG252" i="12"/>
  <c r="BY15" i="28"/>
  <c r="BY22" i="28"/>
  <c r="AC47" i="28"/>
  <c r="AC58" i="28"/>
  <c r="AT15" i="28"/>
  <c r="AT22" i="28"/>
  <c r="AA218" i="28"/>
  <c r="AA136" i="28"/>
  <c r="AC133" i="28"/>
  <c r="AC27" i="28"/>
  <c r="AC68" i="28"/>
  <c r="AC23" i="28"/>
  <c r="AC66" i="28"/>
  <c r="AC69" i="28"/>
  <c r="AC67" i="28"/>
  <c r="AC70" i="28"/>
  <c r="AV214" i="12"/>
  <c r="AV197" i="12"/>
  <c r="AV215" i="12"/>
  <c r="AV212" i="12"/>
  <c r="AV208" i="12"/>
  <c r="AV209" i="12"/>
  <c r="AV193" i="12"/>
  <c r="AV196" i="12" s="1"/>
  <c r="AV195" i="12"/>
  <c r="AV210" i="12"/>
  <c r="AV222" i="12"/>
  <c r="AW169" i="28"/>
  <c r="AX169" i="28" s="1"/>
  <c r="AX108" i="28"/>
  <c r="AC52" i="28"/>
  <c r="AC63" i="28"/>
  <c r="AE87" i="12"/>
  <c r="AF59" i="12"/>
  <c r="AF70" i="12"/>
  <c r="CO105" i="12"/>
  <c r="CN166" i="12"/>
  <c r="AE140" i="12"/>
  <c r="CO114" i="12"/>
  <c r="CN175" i="12"/>
  <c r="BL239" i="12"/>
  <c r="BL241" i="12" s="1"/>
  <c r="BK188" i="28"/>
  <c r="AC50" i="28"/>
  <c r="AC61" i="28"/>
  <c r="AF80" i="12"/>
  <c r="AB85" i="12"/>
  <c r="AB92" i="12" s="1"/>
  <c r="AB138" i="12" s="1"/>
  <c r="AB88" i="12"/>
  <c r="AB89" i="12" s="1"/>
  <c r="DK252" i="12"/>
  <c r="BT117" i="12"/>
  <c r="BS178" i="12"/>
  <c r="BI15" i="28"/>
  <c r="BI22" i="28"/>
  <c r="AA226" i="12"/>
  <c r="AA144" i="12"/>
  <c r="Q228" i="28"/>
  <c r="R228" i="28" s="1"/>
  <c r="Q244" i="28"/>
  <c r="AV126" i="28"/>
  <c r="H228" i="12"/>
  <c r="G235" i="12"/>
  <c r="G237" i="12" s="1"/>
  <c r="G247" i="12" s="1"/>
  <c r="H265" i="12"/>
  <c r="CP101" i="12"/>
  <c r="CO162" i="12"/>
  <c r="CJ96" i="12"/>
  <c r="CI157" i="12"/>
  <c r="BT116" i="12"/>
  <c r="BT134" i="12" s="1"/>
  <c r="BS177" i="12"/>
  <c r="AB132" i="28"/>
  <c r="AX104" i="28"/>
  <c r="AW165" i="28"/>
  <c r="AX165" i="28" s="1"/>
  <c r="AF55" i="12"/>
  <c r="AF66" i="12"/>
  <c r="AF53" i="12"/>
  <c r="AF64" i="12"/>
  <c r="AW164" i="28"/>
  <c r="AX164" i="28" s="1"/>
  <c r="AX103" i="28"/>
  <c r="AW127" i="28"/>
  <c r="BN208" i="12"/>
  <c r="AB77" i="28"/>
  <c r="AB80" i="28"/>
  <c r="BJ216" i="28"/>
  <c r="AC53" i="28"/>
  <c r="AC64" i="28"/>
  <c r="DH140" i="12" l="1"/>
  <c r="DI67" i="12"/>
  <c r="DI56" i="12"/>
  <c r="DI57" i="12"/>
  <c r="DI68" i="12"/>
  <c r="DI52" i="12"/>
  <c r="DI86" i="12"/>
  <c r="DI140" i="12" s="1"/>
  <c r="DI63" i="12"/>
  <c r="DI53" i="12"/>
  <c r="DI64" i="12"/>
  <c r="DI55" i="12"/>
  <c r="DI66" i="12"/>
  <c r="DI59" i="12"/>
  <c r="DI70" i="12"/>
  <c r="DI61" i="12"/>
  <c r="DI72" i="12"/>
  <c r="DH89" i="12"/>
  <c r="DI60" i="12"/>
  <c r="DI71" i="12"/>
  <c r="DI58" i="12"/>
  <c r="DI69" i="12"/>
  <c r="DJ78" i="12"/>
  <c r="DJ80" i="12"/>
  <c r="DJ41" i="12"/>
  <c r="DJ35" i="12"/>
  <c r="DJ74" i="12"/>
  <c r="DJ37" i="12"/>
  <c r="DJ33" i="12"/>
  <c r="DJ77" i="12"/>
  <c r="DJ36" i="12"/>
  <c r="DJ76" i="12"/>
  <c r="DJ28" i="12"/>
  <c r="DJ82" i="12"/>
  <c r="DJ38" i="12"/>
  <c r="DJ34" i="12"/>
  <c r="DJ40" i="12"/>
  <c r="DJ39" i="12"/>
  <c r="DJ83" i="12"/>
  <c r="DK11" i="12"/>
  <c r="DK23" i="12" s="1"/>
  <c r="DJ81" i="12"/>
  <c r="DJ75" i="12"/>
  <c r="DJ79" i="12"/>
  <c r="DJ42" i="12"/>
  <c r="DI54" i="12"/>
  <c r="DI65" i="12"/>
  <c r="DI88" i="12"/>
  <c r="DI89" i="12" s="1"/>
  <c r="CO86" i="12"/>
  <c r="CO140" i="12" s="1"/>
  <c r="CO63" i="12"/>
  <c r="CO52" i="12"/>
  <c r="CO67" i="12"/>
  <c r="CO56" i="12"/>
  <c r="CO70" i="12"/>
  <c r="CO59" i="12"/>
  <c r="CO64" i="12"/>
  <c r="CO53" i="12"/>
  <c r="CO88" i="12"/>
  <c r="CO89" i="12" s="1"/>
  <c r="CN89" i="12"/>
  <c r="CP79" i="12"/>
  <c r="CP42" i="12"/>
  <c r="CP40" i="12"/>
  <c r="CP75" i="12"/>
  <c r="CP77" i="12"/>
  <c r="CP76" i="12"/>
  <c r="CP80" i="12"/>
  <c r="CP74" i="12"/>
  <c r="CP39" i="12"/>
  <c r="CP41" i="12"/>
  <c r="CP81" i="12"/>
  <c r="CP38" i="12"/>
  <c r="CP36" i="12"/>
  <c r="CP78" i="12"/>
  <c r="CP33" i="12"/>
  <c r="CP28" i="12"/>
  <c r="CP37" i="12"/>
  <c r="CP82" i="12"/>
  <c r="CP35" i="12"/>
  <c r="CQ11" i="12"/>
  <c r="CQ23" i="12" s="1"/>
  <c r="CP34" i="12"/>
  <c r="CP83" i="12"/>
  <c r="CO66" i="12"/>
  <c r="CO55" i="12"/>
  <c r="CO72" i="12"/>
  <c r="CO61" i="12"/>
  <c r="CO54" i="12"/>
  <c r="CO65" i="12"/>
  <c r="CO68" i="12"/>
  <c r="CO57" i="12"/>
  <c r="CO60" i="12"/>
  <c r="CO71" i="12"/>
  <c r="CO58" i="12"/>
  <c r="CO69" i="12"/>
  <c r="BZ49" i="12"/>
  <c r="BZ52" i="12"/>
  <c r="BZ86" i="12"/>
  <c r="BZ140" i="12" s="1"/>
  <c r="BZ63" i="12"/>
  <c r="BZ68" i="12"/>
  <c r="BZ57" i="12"/>
  <c r="BZ53" i="12"/>
  <c r="BZ64" i="12"/>
  <c r="BZ66" i="12"/>
  <c r="BZ55" i="12"/>
  <c r="BZ59" i="12"/>
  <c r="BZ70" i="12"/>
  <c r="CA75" i="12"/>
  <c r="CA40" i="12"/>
  <c r="CA41" i="12"/>
  <c r="CA78" i="12"/>
  <c r="CA38" i="12"/>
  <c r="CA74" i="12"/>
  <c r="CA28" i="12"/>
  <c r="CA42" i="12"/>
  <c r="CA36" i="12"/>
  <c r="CB11" i="12"/>
  <c r="CB23" i="12" s="1"/>
  <c r="CA34" i="12"/>
  <c r="CA83" i="12"/>
  <c r="CA33" i="12"/>
  <c r="CA77" i="12"/>
  <c r="CA37" i="12"/>
  <c r="CA39" i="12"/>
  <c r="CA35" i="12"/>
  <c r="CA80" i="12"/>
  <c r="CA76" i="12"/>
  <c r="CA79" i="12"/>
  <c r="CA82" i="12"/>
  <c r="CA81" i="12"/>
  <c r="BZ88" i="12"/>
  <c r="BZ54" i="12"/>
  <c r="BZ65" i="12"/>
  <c r="BY140" i="12"/>
  <c r="BZ58" i="12"/>
  <c r="BZ69" i="12"/>
  <c r="BZ61" i="12"/>
  <c r="BZ72" i="12"/>
  <c r="BZ56" i="12"/>
  <c r="BZ67" i="12"/>
  <c r="BZ60" i="12"/>
  <c r="BZ71" i="12"/>
  <c r="AU88" i="12"/>
  <c r="AU89" i="12" s="1"/>
  <c r="AU66" i="12"/>
  <c r="AU55" i="12"/>
  <c r="AU56" i="12"/>
  <c r="AU67" i="12"/>
  <c r="AU52" i="12"/>
  <c r="AU63" i="12"/>
  <c r="AU86" i="12"/>
  <c r="AU140" i="12" s="1"/>
  <c r="AV41" i="12"/>
  <c r="AV80" i="12"/>
  <c r="AV81" i="12"/>
  <c r="AV74" i="12"/>
  <c r="AV38" i="12"/>
  <c r="AV75" i="12"/>
  <c r="AV78" i="12"/>
  <c r="AV37" i="12"/>
  <c r="AW11" i="12"/>
  <c r="AW23" i="12" s="1"/>
  <c r="AV42" i="12"/>
  <c r="AV34" i="12"/>
  <c r="AV33" i="12"/>
  <c r="AV83" i="12"/>
  <c r="AV39" i="12"/>
  <c r="AV35" i="12"/>
  <c r="AV76" i="12"/>
  <c r="AV40" i="12"/>
  <c r="AV28" i="12"/>
  <c r="AV77" i="12"/>
  <c r="AV36" i="12"/>
  <c r="AV82" i="12"/>
  <c r="AV79" i="12"/>
  <c r="AU59" i="12"/>
  <c r="AU70" i="12"/>
  <c r="AU57" i="12"/>
  <c r="AU68" i="12"/>
  <c r="AU61" i="12"/>
  <c r="AU72" i="12"/>
  <c r="AU71" i="12"/>
  <c r="AU60" i="12"/>
  <c r="AU53" i="12"/>
  <c r="AU64" i="12"/>
  <c r="AU58" i="12"/>
  <c r="AU69" i="12"/>
  <c r="AU54" i="12"/>
  <c r="AU65" i="12"/>
  <c r="BS212" i="12"/>
  <c r="BM198" i="12"/>
  <c r="BS195" i="12"/>
  <c r="BS217" i="12"/>
  <c r="BS210" i="12"/>
  <c r="BS224" i="12" s="1"/>
  <c r="BS225" i="12" s="1"/>
  <c r="BS239" i="12" s="1"/>
  <c r="BS241" i="12" s="1"/>
  <c r="BS215" i="12"/>
  <c r="CJ118" i="12"/>
  <c r="CI179" i="12"/>
  <c r="BS214" i="12"/>
  <c r="BS216" i="12"/>
  <c r="BS222" i="12"/>
  <c r="AV198" i="12"/>
  <c r="AU225" i="12"/>
  <c r="AU239" i="12" s="1"/>
  <c r="AU241" i="12" s="1"/>
  <c r="BS193" i="12"/>
  <c r="BS196" i="12" s="1"/>
  <c r="BS198" i="12" s="1"/>
  <c r="CB98" i="12"/>
  <c r="CA159" i="12"/>
  <c r="BI17" i="12"/>
  <c r="BI26" i="12"/>
  <c r="BK217" i="28"/>
  <c r="BK231" i="28" s="1"/>
  <c r="BK233" i="28" s="1"/>
  <c r="AE21" i="28"/>
  <c r="AF13" i="28"/>
  <c r="AF19" i="28" s="1"/>
  <c r="CO17" i="12"/>
  <c r="CO26" i="12"/>
  <c r="CN27" i="12"/>
  <c r="BT215" i="12"/>
  <c r="BT216" i="12"/>
  <c r="BT213" i="12"/>
  <c r="BT212" i="12"/>
  <c r="BT195" i="12"/>
  <c r="BT208" i="12"/>
  <c r="BT209" i="12"/>
  <c r="BT210" i="12"/>
  <c r="BT214" i="12"/>
  <c r="BT217" i="12"/>
  <c r="BT193" i="12"/>
  <c r="BT222" i="12"/>
  <c r="AW201" i="28"/>
  <c r="AW204" i="28"/>
  <c r="AW207" i="28"/>
  <c r="AX207" i="28" s="1"/>
  <c r="AW214" i="28"/>
  <c r="AW202" i="28"/>
  <c r="AX202" i="28" s="1"/>
  <c r="AW206" i="28"/>
  <c r="AX206" i="28" s="1"/>
  <c r="AW185" i="28"/>
  <c r="AX185" i="28" s="1"/>
  <c r="AW200" i="28"/>
  <c r="AW187" i="28"/>
  <c r="AX126" i="28"/>
  <c r="AW189" i="28"/>
  <c r="AD47" i="28"/>
  <c r="AD58" i="28"/>
  <c r="AV204" i="28"/>
  <c r="AV202" i="28"/>
  <c r="AV207" i="28"/>
  <c r="AV201" i="28"/>
  <c r="AV206" i="28"/>
  <c r="AV185" i="28"/>
  <c r="AV188" i="28" s="1"/>
  <c r="AV189" i="28"/>
  <c r="AX189" i="28" s="1"/>
  <c r="AV200" i="28"/>
  <c r="AV214" i="28"/>
  <c r="AV187" i="28"/>
  <c r="CK96" i="12"/>
  <c r="CJ157" i="12"/>
  <c r="AW244" i="28"/>
  <c r="H242" i="28"/>
  <c r="H245" i="28" s="1"/>
  <c r="H258" i="28" s="1"/>
  <c r="H259" i="28" s="1"/>
  <c r="H225" i="28" s="1"/>
  <c r="H236" i="28"/>
  <c r="BN232" i="28"/>
  <c r="BM244" i="28"/>
  <c r="AT39" i="28"/>
  <c r="AT17" i="28"/>
  <c r="AU16" i="28"/>
  <c r="AD76" i="12"/>
  <c r="AD75" i="12"/>
  <c r="AD141" i="12"/>
  <c r="AD142" i="12" s="1"/>
  <c r="AD77" i="12"/>
  <c r="AD78" i="12"/>
  <c r="AD27" i="12"/>
  <c r="AD31" i="12"/>
  <c r="AD74" i="12"/>
  <c r="BN88" i="28"/>
  <c r="BR88" i="28" s="1"/>
  <c r="BM126" i="28"/>
  <c r="BM149" i="28"/>
  <c r="AW214" i="12"/>
  <c r="AX214" i="12" s="1"/>
  <c r="AW197" i="12"/>
  <c r="AX197" i="12" s="1"/>
  <c r="AW215" i="12"/>
  <c r="AX215" i="12" s="1"/>
  <c r="AW212" i="12"/>
  <c r="AX212" i="12" s="1"/>
  <c r="AW195" i="12"/>
  <c r="AX195" i="12" s="1"/>
  <c r="AW222" i="12"/>
  <c r="AX222" i="12" s="1"/>
  <c r="AW210" i="12"/>
  <c r="AX210" i="12" s="1"/>
  <c r="AW208" i="12"/>
  <c r="AW209" i="12"/>
  <c r="AX209" i="12" s="1"/>
  <c r="AW193" i="12"/>
  <c r="AX193" i="12" s="1"/>
  <c r="AX134" i="12"/>
  <c r="BW104" i="12"/>
  <c r="BV165" i="12"/>
  <c r="AC85" i="12"/>
  <c r="AC92" i="12" s="1"/>
  <c r="AC138" i="12" s="1"/>
  <c r="AC88" i="12"/>
  <c r="AC89" i="12" s="1"/>
  <c r="AD53" i="28"/>
  <c r="AD64" i="28"/>
  <c r="AD48" i="28"/>
  <c r="AD59" i="28"/>
  <c r="AB84" i="28"/>
  <c r="AB130" i="28" s="1"/>
  <c r="BM225" i="12"/>
  <c r="BN198" i="12"/>
  <c r="CC252" i="12"/>
  <c r="BX17" i="12"/>
  <c r="BX26" i="12"/>
  <c r="BW27" i="12"/>
  <c r="AX152" i="28"/>
  <c r="W243" i="28"/>
  <c r="BJ15" i="28"/>
  <c r="BJ22" i="28"/>
  <c r="CK115" i="12"/>
  <c r="CJ176" i="12"/>
  <c r="CD100" i="12"/>
  <c r="CI100" i="12" s="1"/>
  <c r="CC161" i="12"/>
  <c r="CD161" i="12" s="1"/>
  <c r="C29" i="40" s="1"/>
  <c r="H243" i="28"/>
  <c r="CQ101" i="12"/>
  <c r="CP162" i="12"/>
  <c r="BU117" i="12"/>
  <c r="BT178" i="12"/>
  <c r="AA219" i="28"/>
  <c r="AH235" i="28"/>
  <c r="AF87" i="12"/>
  <c r="Q235" i="28"/>
  <c r="BL208" i="28"/>
  <c r="BL201" i="28"/>
  <c r="BL204" i="28"/>
  <c r="BL207" i="28"/>
  <c r="BL205" i="28"/>
  <c r="BL206" i="28"/>
  <c r="BL200" i="28"/>
  <c r="BL202" i="28"/>
  <c r="BL189" i="28"/>
  <c r="BL187" i="28"/>
  <c r="BL214" i="28"/>
  <c r="BL185" i="28"/>
  <c r="AX162" i="12"/>
  <c r="CL102" i="12"/>
  <c r="CK163" i="12"/>
  <c r="AD52" i="28"/>
  <c r="AD63" i="28"/>
  <c r="AC79" i="28"/>
  <c r="W242" i="28"/>
  <c r="W245" i="28" s="1"/>
  <c r="W258" i="28" s="1"/>
  <c r="W259" i="28" s="1"/>
  <c r="W225" i="28" s="1"/>
  <c r="W236" i="28"/>
  <c r="AB143" i="12"/>
  <c r="AS19" i="12"/>
  <c r="AS43" i="12"/>
  <c r="AT18" i="12"/>
  <c r="AF13" i="12"/>
  <c r="AF21" i="12" s="1"/>
  <c r="AE24" i="12"/>
  <c r="AW155" i="28"/>
  <c r="AX155" i="28" s="1"/>
  <c r="AX94" i="28"/>
  <c r="AT17" i="12"/>
  <c r="AS27" i="12"/>
  <c r="AT26" i="12"/>
  <c r="AX106" i="28"/>
  <c r="AW167" i="28"/>
  <c r="AX167" i="28" s="1"/>
  <c r="AG33" i="12"/>
  <c r="AG41" i="12"/>
  <c r="AG34" i="12"/>
  <c r="AG42" i="12"/>
  <c r="AG35" i="12"/>
  <c r="AG36" i="12"/>
  <c r="AG80" i="12" s="1"/>
  <c r="AG40" i="12"/>
  <c r="AG37" i="12"/>
  <c r="AG38" i="12"/>
  <c r="AG39" i="12"/>
  <c r="AG28" i="12"/>
  <c r="AL11" i="12"/>
  <c r="AL23" i="12" s="1"/>
  <c r="AH23" i="12"/>
  <c r="AD27" i="28"/>
  <c r="AD68" i="28"/>
  <c r="AD23" i="28"/>
  <c r="AD133" i="28"/>
  <c r="AD66" i="28"/>
  <c r="AD70" i="28"/>
  <c r="AD69" i="28"/>
  <c r="AD67" i="28"/>
  <c r="DL243" i="12"/>
  <c r="BV97" i="12"/>
  <c r="BU158" i="12"/>
  <c r="BU135" i="12"/>
  <c r="AD45" i="28"/>
  <c r="AD56" i="28"/>
  <c r="AD78" i="28"/>
  <c r="AD132" i="28" s="1"/>
  <c r="AD55" i="28"/>
  <c r="AD44" i="28"/>
  <c r="BU116" i="12"/>
  <c r="BU134" i="12" s="1"/>
  <c r="BT177" i="12"/>
  <c r="H234" i="12"/>
  <c r="H229" i="12"/>
  <c r="CP105" i="12"/>
  <c r="CO166" i="12"/>
  <c r="BN243" i="12"/>
  <c r="AA227" i="12"/>
  <c r="DE17" i="12"/>
  <c r="DD27" i="12"/>
  <c r="DE26" i="12"/>
  <c r="AD46" i="28"/>
  <c r="AD57" i="28"/>
  <c r="BZ15" i="28"/>
  <c r="BZ22" i="28"/>
  <c r="AR49" i="12"/>
  <c r="AE31" i="28"/>
  <c r="AE33" i="28"/>
  <c r="AE29" i="28"/>
  <c r="AE37" i="28"/>
  <c r="AE30" i="28"/>
  <c r="AE38" i="28"/>
  <c r="AE34" i="28"/>
  <c r="AE35" i="28"/>
  <c r="AE36" i="28"/>
  <c r="AF11" i="28"/>
  <c r="AE32" i="28"/>
  <c r="AF20" i="28"/>
  <c r="AE24" i="28"/>
  <c r="BR198" i="12"/>
  <c r="Z219" i="28"/>
  <c r="AD49" i="28"/>
  <c r="AD60" i="28"/>
  <c r="AW208" i="28"/>
  <c r="AX208" i="28" s="1"/>
  <c r="AW205" i="28"/>
  <c r="AX205" i="28" s="1"/>
  <c r="AX127" i="28"/>
  <c r="CP114" i="12"/>
  <c r="CO175" i="12"/>
  <c r="AB134" i="28"/>
  <c r="AU15" i="28"/>
  <c r="AU22" i="28"/>
  <c r="AH241" i="12"/>
  <c r="C15" i="21" s="1"/>
  <c r="W250" i="12"/>
  <c r="W253" i="12" s="1"/>
  <c r="W266" i="12" s="1"/>
  <c r="W267" i="12" s="1"/>
  <c r="W233" i="12" s="1"/>
  <c r="W244" i="12"/>
  <c r="CD243" i="12"/>
  <c r="AB81" i="28"/>
  <c r="AV224" i="12"/>
  <c r="AV225" i="12" s="1"/>
  <c r="AV239" i="12" s="1"/>
  <c r="AV241" i="12" s="1"/>
  <c r="AC80" i="28"/>
  <c r="AC81" i="28" s="1"/>
  <c r="AC77" i="28"/>
  <c r="AC84" i="28" s="1"/>
  <c r="AC130" i="28" s="1"/>
  <c r="W251" i="12"/>
  <c r="BK216" i="28"/>
  <c r="BR224" i="12"/>
  <c r="AD51" i="28"/>
  <c r="AD62" i="28"/>
  <c r="AD50" i="28"/>
  <c r="AD61" i="28"/>
  <c r="DK74" i="12" l="1"/>
  <c r="DK41" i="12"/>
  <c r="DK37" i="12"/>
  <c r="DK28" i="12"/>
  <c r="DK39" i="12"/>
  <c r="DK82" i="12"/>
  <c r="DL82" i="12" s="1"/>
  <c r="DK34" i="12"/>
  <c r="DK77" i="12"/>
  <c r="DK38" i="12"/>
  <c r="DK75" i="12"/>
  <c r="DL75" i="12" s="1"/>
  <c r="DK79" i="12"/>
  <c r="DL79" i="12" s="1"/>
  <c r="DK33" i="12"/>
  <c r="DK40" i="12"/>
  <c r="DK81" i="12"/>
  <c r="DL81" i="12" s="1"/>
  <c r="DK83" i="12"/>
  <c r="DL83" i="12" s="1"/>
  <c r="DK36" i="12"/>
  <c r="DK80" i="12"/>
  <c r="DL80" i="12" s="1"/>
  <c r="DK76" i="12"/>
  <c r="DL76" i="12" s="1"/>
  <c r="DK35" i="12"/>
  <c r="DK78" i="12"/>
  <c r="DL78" i="12" s="1"/>
  <c r="DK42" i="12"/>
  <c r="DL23" i="12"/>
  <c r="DJ55" i="12"/>
  <c r="DJ66" i="12"/>
  <c r="DL36" i="12"/>
  <c r="DJ58" i="12"/>
  <c r="DJ69" i="12"/>
  <c r="DL39" i="12"/>
  <c r="DJ61" i="12"/>
  <c r="DJ72" i="12"/>
  <c r="DJ52" i="12"/>
  <c r="DJ86" i="12"/>
  <c r="DJ140" i="12" s="1"/>
  <c r="DJ63" i="12"/>
  <c r="DJ57" i="12"/>
  <c r="DJ68" i="12"/>
  <c r="DJ88" i="12"/>
  <c r="DJ59" i="12"/>
  <c r="DJ70" i="12"/>
  <c r="DJ54" i="12"/>
  <c r="DJ65" i="12"/>
  <c r="DL35" i="12"/>
  <c r="DL77" i="12"/>
  <c r="DJ53" i="12"/>
  <c r="DJ64" i="12"/>
  <c r="DL34" i="12"/>
  <c r="DJ56" i="12"/>
  <c r="DJ67" i="12"/>
  <c r="DL33" i="12"/>
  <c r="DJ60" i="12"/>
  <c r="DJ71" i="12"/>
  <c r="CP86" i="12"/>
  <c r="CP63" i="12"/>
  <c r="CP52" i="12"/>
  <c r="CP64" i="12"/>
  <c r="CP53" i="12"/>
  <c r="CP71" i="12"/>
  <c r="CP60" i="12"/>
  <c r="CP72" i="12"/>
  <c r="CP61" i="12"/>
  <c r="CP55" i="12"/>
  <c r="CP66" i="12"/>
  <c r="CQ83" i="12"/>
  <c r="CQ78" i="12"/>
  <c r="CQ74" i="12"/>
  <c r="CQ42" i="12"/>
  <c r="CQ75" i="12"/>
  <c r="CQ82" i="12"/>
  <c r="CQ41" i="12"/>
  <c r="CQ80" i="12"/>
  <c r="CQ28" i="12"/>
  <c r="CQ38" i="12"/>
  <c r="CQ34" i="12"/>
  <c r="CQ39" i="12"/>
  <c r="CQ37" i="12"/>
  <c r="CQ35" i="12"/>
  <c r="CQ36" i="12"/>
  <c r="CQ33" i="12"/>
  <c r="CQ76" i="12"/>
  <c r="CQ77" i="12"/>
  <c r="CR11" i="12"/>
  <c r="CR23" i="12" s="1"/>
  <c r="CQ40" i="12"/>
  <c r="CQ81" i="12"/>
  <c r="CQ79" i="12"/>
  <c r="CP68" i="12"/>
  <c r="CP57" i="12"/>
  <c r="CP56" i="12"/>
  <c r="CP67" i="12"/>
  <c r="CP58" i="12"/>
  <c r="CP69" i="12"/>
  <c r="CP54" i="12"/>
  <c r="CP65" i="12"/>
  <c r="CP59" i="12"/>
  <c r="CP70" i="12"/>
  <c r="CP88" i="12"/>
  <c r="CP89" i="12" s="1"/>
  <c r="CA86" i="12"/>
  <c r="CA63" i="12"/>
  <c r="CA49" i="12"/>
  <c r="CA52" i="12"/>
  <c r="CA57" i="12"/>
  <c r="CA68" i="12"/>
  <c r="CA64" i="12"/>
  <c r="CA53" i="12"/>
  <c r="CA60" i="12"/>
  <c r="CA71" i="12"/>
  <c r="CB34" i="12"/>
  <c r="CB42" i="12"/>
  <c r="CB40" i="12"/>
  <c r="CB83" i="12"/>
  <c r="CB35" i="12"/>
  <c r="CB36" i="12"/>
  <c r="CB38" i="12"/>
  <c r="CB39" i="12"/>
  <c r="CB33" i="12"/>
  <c r="CB77" i="12"/>
  <c r="CB41" i="12"/>
  <c r="CC11" i="12"/>
  <c r="CC23" i="12" s="1"/>
  <c r="CB37" i="12"/>
  <c r="CB79" i="12"/>
  <c r="CB28" i="12"/>
  <c r="CB81" i="12"/>
  <c r="CB76" i="12"/>
  <c r="CB75" i="12"/>
  <c r="CB78" i="12"/>
  <c r="CB80" i="12"/>
  <c r="CB74" i="12"/>
  <c r="CB82" i="12"/>
  <c r="CA70" i="12"/>
  <c r="CA59" i="12"/>
  <c r="CA54" i="12"/>
  <c r="CA65" i="12"/>
  <c r="BZ89" i="12"/>
  <c r="CA58" i="12"/>
  <c r="CA69" i="12"/>
  <c r="CA61" i="12"/>
  <c r="CA72" i="12"/>
  <c r="CA67" i="12"/>
  <c r="CA56" i="12"/>
  <c r="CA66" i="12"/>
  <c r="CA55" i="12"/>
  <c r="CA88" i="12"/>
  <c r="CA89" i="12" s="1"/>
  <c r="AV69" i="12"/>
  <c r="AV58" i="12"/>
  <c r="AV53" i="12"/>
  <c r="AV64" i="12"/>
  <c r="AV67" i="12"/>
  <c r="AV56" i="12"/>
  <c r="AV65" i="12"/>
  <c r="AV54" i="12"/>
  <c r="AV61" i="12"/>
  <c r="AV72" i="12"/>
  <c r="AV57" i="12"/>
  <c r="AV68" i="12"/>
  <c r="AV55" i="12"/>
  <c r="AV66" i="12"/>
  <c r="AV63" i="12"/>
  <c r="AV86" i="12"/>
  <c r="AV140" i="12" s="1"/>
  <c r="AV52" i="12"/>
  <c r="AV88" i="12"/>
  <c r="AV89" i="12" s="1"/>
  <c r="AV59" i="12"/>
  <c r="AV70" i="12"/>
  <c r="AW38" i="12"/>
  <c r="AW79" i="12"/>
  <c r="AW40" i="12"/>
  <c r="AW77" i="12"/>
  <c r="AW37" i="12"/>
  <c r="AW42" i="12"/>
  <c r="AW39" i="12"/>
  <c r="AW34" i="12"/>
  <c r="AW76" i="12"/>
  <c r="AW83" i="12"/>
  <c r="AW82" i="12"/>
  <c r="AW35" i="12"/>
  <c r="AW41" i="12"/>
  <c r="AW81" i="12"/>
  <c r="AW28" i="12"/>
  <c r="AW36" i="12"/>
  <c r="BB11" i="12"/>
  <c r="AW33" i="12"/>
  <c r="AW80" i="12"/>
  <c r="AW78" i="12"/>
  <c r="AW75" i="12"/>
  <c r="AW74" i="12"/>
  <c r="AV71" i="12"/>
  <c r="AV60" i="12"/>
  <c r="CB159" i="12"/>
  <c r="CC98" i="12"/>
  <c r="CK118" i="12"/>
  <c r="CJ179" i="12"/>
  <c r="BL190" i="28"/>
  <c r="AF21" i="28"/>
  <c r="AG13" i="28"/>
  <c r="AH13" i="28" s="1"/>
  <c r="BU212" i="12"/>
  <c r="BU213" i="12"/>
  <c r="BU193" i="12"/>
  <c r="BU209" i="12"/>
  <c r="BU222" i="12"/>
  <c r="BU208" i="12"/>
  <c r="BU217" i="12"/>
  <c r="BU195" i="12"/>
  <c r="BU215" i="12"/>
  <c r="BU216" i="12"/>
  <c r="BU210" i="12"/>
  <c r="BU214" i="12"/>
  <c r="AF24" i="12"/>
  <c r="AG13" i="12"/>
  <c r="AH13" i="12" s="1"/>
  <c r="AE45" i="28"/>
  <c r="AE56" i="28"/>
  <c r="AG57" i="12"/>
  <c r="AH57" i="12" s="1"/>
  <c r="AG68" i="12"/>
  <c r="AH68" i="12" s="1"/>
  <c r="AH38" i="12"/>
  <c r="AV216" i="28"/>
  <c r="AE72" i="28"/>
  <c r="BL188" i="28"/>
  <c r="AL27" i="12"/>
  <c r="AL41" i="12"/>
  <c r="AL33" i="12"/>
  <c r="AL40" i="12"/>
  <c r="AL39" i="12"/>
  <c r="AL42" i="12"/>
  <c r="AM11" i="12"/>
  <c r="AX11" i="12" s="1"/>
  <c r="AL38" i="12"/>
  <c r="AL37" i="12"/>
  <c r="AL34" i="12"/>
  <c r="AL36" i="12"/>
  <c r="AL35" i="12"/>
  <c r="AX23" i="12"/>
  <c r="AL28" i="12"/>
  <c r="AL82" i="12"/>
  <c r="AX82" i="12" s="1"/>
  <c r="AL74" i="12"/>
  <c r="AL81" i="12"/>
  <c r="AX81" i="12" s="1"/>
  <c r="AL77" i="12"/>
  <c r="AL76" i="12"/>
  <c r="AL80" i="12"/>
  <c r="AL75" i="12"/>
  <c r="AX75" i="12" s="1"/>
  <c r="AL83" i="12"/>
  <c r="AL78" i="12"/>
  <c r="AX78" i="12" s="1"/>
  <c r="AL79" i="12"/>
  <c r="X228" i="12"/>
  <c r="X265" i="12"/>
  <c r="W235" i="12"/>
  <c r="W237" i="12" s="1"/>
  <c r="BR225" i="12"/>
  <c r="AE49" i="28"/>
  <c r="AE60" i="28"/>
  <c r="AG53" i="12"/>
  <c r="AH53" i="12" s="1"/>
  <c r="AG64" i="12"/>
  <c r="AH64" i="12" s="1"/>
  <c r="AH34" i="12"/>
  <c r="W237" i="28"/>
  <c r="W238" i="28" s="1"/>
  <c r="BV117" i="12"/>
  <c r="BU178" i="12"/>
  <c r="AW188" i="28"/>
  <c r="H237" i="28"/>
  <c r="H238" i="28" s="1"/>
  <c r="AW216" i="28"/>
  <c r="AX216" i="28" s="1"/>
  <c r="AX200" i="28"/>
  <c r="AE53" i="28"/>
  <c r="AE64" i="28"/>
  <c r="AG58" i="12"/>
  <c r="AH58" i="12" s="1"/>
  <c r="AG69" i="12"/>
  <c r="AH69" i="12" s="1"/>
  <c r="AH39" i="12"/>
  <c r="AG52" i="12"/>
  <c r="AG86" i="12"/>
  <c r="AG63" i="12"/>
  <c r="AH63" i="12" s="1"/>
  <c r="AH33" i="12"/>
  <c r="AZ134" i="12"/>
  <c r="BP134" i="12"/>
  <c r="BW97" i="12"/>
  <c r="BV158" i="12"/>
  <c r="BV135" i="12"/>
  <c r="BV134" i="12"/>
  <c r="AT19" i="12"/>
  <c r="AU18" i="12" s="1"/>
  <c r="AT43" i="12"/>
  <c r="CM102" i="12"/>
  <c r="CL163" i="12"/>
  <c r="AE78" i="28"/>
  <c r="AE132" i="28" s="1"/>
  <c r="AE55" i="28"/>
  <c r="AE44" i="28"/>
  <c r="CQ105" i="12"/>
  <c r="CP166" i="12"/>
  <c r="BK22" i="28"/>
  <c r="BK15" i="28"/>
  <c r="BY17" i="12"/>
  <c r="BY26" i="12"/>
  <c r="BX27" i="12"/>
  <c r="AE48" i="28"/>
  <c r="AE59" i="28"/>
  <c r="AD134" i="28"/>
  <c r="AG55" i="12"/>
  <c r="AH55" i="12" s="1"/>
  <c r="AG66" i="12"/>
  <c r="AH66" i="12" s="1"/>
  <c r="AH36" i="12"/>
  <c r="AB135" i="28"/>
  <c r="AW224" i="12"/>
  <c r="AX224" i="12" s="1"/>
  <c r="AX208" i="12"/>
  <c r="BN149" i="28"/>
  <c r="CP17" i="12"/>
  <c r="CP26" i="12" s="1"/>
  <c r="CO27" i="12"/>
  <c r="BV116" i="12"/>
  <c r="BU177" i="12"/>
  <c r="AG60" i="12"/>
  <c r="AH60" i="12" s="1"/>
  <c r="AG71" i="12"/>
  <c r="AH71" i="12" s="1"/>
  <c r="AH41" i="12"/>
  <c r="CR101" i="12"/>
  <c r="CQ162" i="12"/>
  <c r="AV15" i="28"/>
  <c r="AV22" i="28"/>
  <c r="AE63" i="28"/>
  <c r="AE52" i="28"/>
  <c r="BM239" i="12"/>
  <c r="BN225" i="12"/>
  <c r="AD85" i="12"/>
  <c r="AD92" i="12" s="1"/>
  <c r="AD138" i="12" s="1"/>
  <c r="AD88" i="12"/>
  <c r="AD89" i="12" s="1"/>
  <c r="AV190" i="28"/>
  <c r="AV217" i="28" s="1"/>
  <c r="AV231" i="28" s="1"/>
  <c r="AV233" i="28" s="1"/>
  <c r="AE47" i="28"/>
  <c r="AE58" i="28"/>
  <c r="W245" i="12"/>
  <c r="W246" i="12" s="1"/>
  <c r="W247" i="12" s="1"/>
  <c r="AE51" i="28"/>
  <c r="AE62" i="28"/>
  <c r="AE57" i="28"/>
  <c r="AE46" i="28"/>
  <c r="H250" i="12"/>
  <c r="H244" i="12"/>
  <c r="AG54" i="12"/>
  <c r="AH54" i="12" s="1"/>
  <c r="AG65" i="12"/>
  <c r="AH65" i="12" s="1"/>
  <c r="AH35" i="12"/>
  <c r="AB226" i="12"/>
  <c r="AB144" i="12"/>
  <c r="AW196" i="12"/>
  <c r="AX196" i="12" s="1"/>
  <c r="BL216" i="28"/>
  <c r="R235" i="28"/>
  <c r="CJ100" i="12"/>
  <c r="CI161" i="12"/>
  <c r="BX104" i="12"/>
  <c r="BW165" i="12"/>
  <c r="BM205" i="28"/>
  <c r="BN205" i="28" s="1"/>
  <c r="BM208" i="28"/>
  <c r="BN208" i="28" s="1"/>
  <c r="BM206" i="28"/>
  <c r="BN206" i="28" s="1"/>
  <c r="BM201" i="28"/>
  <c r="BN201" i="28" s="1"/>
  <c r="BM204" i="28"/>
  <c r="BN204" i="28" s="1"/>
  <c r="BM189" i="28"/>
  <c r="BN189" i="28" s="1"/>
  <c r="BM187" i="28"/>
  <c r="BN187" i="28" s="1"/>
  <c r="BM202" i="28"/>
  <c r="BN202" i="28" s="1"/>
  <c r="BM207" i="28"/>
  <c r="BN207" i="28" s="1"/>
  <c r="BM185" i="28"/>
  <c r="BN185" i="28" s="1"/>
  <c r="BM214" i="28"/>
  <c r="BN214" i="28" s="1"/>
  <c r="BM200" i="28"/>
  <c r="BN126" i="28"/>
  <c r="CL96" i="12"/>
  <c r="CK157" i="12"/>
  <c r="AX204" i="28"/>
  <c r="BT224" i="12"/>
  <c r="AE133" i="28"/>
  <c r="AE27" i="28"/>
  <c r="AE23" i="28"/>
  <c r="AE66" i="28"/>
  <c r="AE68" i="28"/>
  <c r="AE69" i="28"/>
  <c r="AE67" i="28"/>
  <c r="AE70" i="28"/>
  <c r="BJ17" i="12"/>
  <c r="BJ26" i="12" s="1"/>
  <c r="DF17" i="12"/>
  <c r="DE27" i="12"/>
  <c r="DF26" i="12"/>
  <c r="AD77" i="28"/>
  <c r="AD80" i="28"/>
  <c r="AU17" i="12"/>
  <c r="AU26" i="12" s="1"/>
  <c r="AT27" i="12"/>
  <c r="X257" i="28"/>
  <c r="X220" i="28"/>
  <c r="W227" i="28"/>
  <c r="W229" i="28" s="1"/>
  <c r="CL115" i="12"/>
  <c r="CK176" i="12"/>
  <c r="I257" i="28"/>
  <c r="I220" i="28"/>
  <c r="H227" i="28"/>
  <c r="H229" i="28" s="1"/>
  <c r="AF33" i="28"/>
  <c r="AF35" i="28"/>
  <c r="AF31" i="28"/>
  <c r="AF32" i="28"/>
  <c r="AF34" i="28"/>
  <c r="AF36" i="28"/>
  <c r="AF37" i="28"/>
  <c r="AF30" i="28"/>
  <c r="AF29" i="28"/>
  <c r="AF38" i="28"/>
  <c r="AF24" i="28"/>
  <c r="AG11" i="28"/>
  <c r="AH11" i="28" s="1"/>
  <c r="AD79" i="28"/>
  <c r="AG56" i="12"/>
  <c r="AH56" i="12" s="1"/>
  <c r="AG67" i="12"/>
  <c r="AH67" i="12" s="1"/>
  <c r="AH37" i="12"/>
  <c r="AU17" i="28"/>
  <c r="AU39" i="28"/>
  <c r="AV16" i="28"/>
  <c r="CQ114" i="12"/>
  <c r="CP175" i="12"/>
  <c r="CA15" i="28"/>
  <c r="CA22" i="28"/>
  <c r="AG59" i="12"/>
  <c r="AH59" i="12" s="1"/>
  <c r="AG70" i="12"/>
  <c r="AH70" i="12" s="1"/>
  <c r="AH40" i="12"/>
  <c r="AS49" i="12"/>
  <c r="AC143" i="12"/>
  <c r="AX214" i="28"/>
  <c r="AC135" i="28"/>
  <c r="AE50" i="28"/>
  <c r="AE61" i="28"/>
  <c r="H251" i="12"/>
  <c r="AG61" i="12"/>
  <c r="AH61" i="12" s="1"/>
  <c r="AG72" i="12"/>
  <c r="AH72" i="12" s="1"/>
  <c r="AH42" i="12"/>
  <c r="AE77" i="12"/>
  <c r="AE78" i="12"/>
  <c r="AE76" i="12"/>
  <c r="AE141" i="12"/>
  <c r="AE142" i="12" s="1"/>
  <c r="AE27" i="12"/>
  <c r="AE31" i="12"/>
  <c r="AE74" i="12"/>
  <c r="AE75" i="12"/>
  <c r="BT196" i="12"/>
  <c r="AW198" i="12"/>
  <c r="BS88" i="28"/>
  <c r="BR149" i="28"/>
  <c r="BR126" i="28"/>
  <c r="AX187" i="28"/>
  <c r="AX201" i="28"/>
  <c r="DJ89" i="12" l="1"/>
  <c r="DL68" i="12"/>
  <c r="DK61" i="12"/>
  <c r="DL61" i="12" s="1"/>
  <c r="DK72" i="12"/>
  <c r="DK70" i="12"/>
  <c r="DL70" i="12" s="1"/>
  <c r="DK59" i="12"/>
  <c r="DL59" i="12" s="1"/>
  <c r="DL40" i="12"/>
  <c r="DK58" i="12"/>
  <c r="DK69" i="12"/>
  <c r="DL69" i="12" s="1"/>
  <c r="DK63" i="12"/>
  <c r="DL63" i="12" s="1"/>
  <c r="DK52" i="12"/>
  <c r="DL52" i="12" s="1"/>
  <c r="DK86" i="12"/>
  <c r="DK140" i="12" s="1"/>
  <c r="DL140" i="12" s="1"/>
  <c r="DK54" i="12"/>
  <c r="DL54" i="12" s="1"/>
  <c r="DK65" i="12"/>
  <c r="DL65" i="12" s="1"/>
  <c r="DK56" i="12"/>
  <c r="DL56" i="12" s="1"/>
  <c r="DK67" i="12"/>
  <c r="DL67" i="12" s="1"/>
  <c r="DL37" i="12"/>
  <c r="DL58" i="12"/>
  <c r="DK57" i="12"/>
  <c r="DL57" i="12" s="1"/>
  <c r="DK68" i="12"/>
  <c r="DL38" i="12"/>
  <c r="DK88" i="12"/>
  <c r="DK89" i="12" s="1"/>
  <c r="DL64" i="12"/>
  <c r="DK60" i="12"/>
  <c r="DL60" i="12" s="1"/>
  <c r="DK71" i="12"/>
  <c r="DL71" i="12" s="1"/>
  <c r="DL41" i="12"/>
  <c r="DL86" i="12"/>
  <c r="DL42" i="12"/>
  <c r="DK66" i="12"/>
  <c r="DL66" i="12" s="1"/>
  <c r="DK55" i="12"/>
  <c r="DL55" i="12" s="1"/>
  <c r="DL74" i="12"/>
  <c r="DL72" i="12"/>
  <c r="DK53" i="12"/>
  <c r="DL53" i="12" s="1"/>
  <c r="DK64" i="12"/>
  <c r="CQ55" i="12"/>
  <c r="CQ66" i="12"/>
  <c r="CQ71" i="12"/>
  <c r="CQ60" i="12"/>
  <c r="CQ54" i="12"/>
  <c r="CQ65" i="12"/>
  <c r="CQ67" i="12"/>
  <c r="CQ56" i="12"/>
  <c r="CP140" i="12"/>
  <c r="CQ70" i="12"/>
  <c r="CQ59" i="12"/>
  <c r="CQ58" i="12"/>
  <c r="CQ69" i="12"/>
  <c r="CQ61" i="12"/>
  <c r="CQ72" i="12"/>
  <c r="CR80" i="12"/>
  <c r="CR83" i="12"/>
  <c r="CR78" i="12"/>
  <c r="CR76" i="12"/>
  <c r="CR39" i="12"/>
  <c r="CR40" i="12"/>
  <c r="CR33" i="12"/>
  <c r="CR37" i="12"/>
  <c r="CR79" i="12"/>
  <c r="CR42" i="12"/>
  <c r="CR36" i="12"/>
  <c r="CR82" i="12"/>
  <c r="CR41" i="12"/>
  <c r="CR38" i="12"/>
  <c r="CS11" i="12"/>
  <c r="CS23" i="12" s="1"/>
  <c r="CR28" i="12"/>
  <c r="CR74" i="12"/>
  <c r="CR88" i="12" s="1"/>
  <c r="CR89" i="12" s="1"/>
  <c r="CR77" i="12"/>
  <c r="CR35" i="12"/>
  <c r="CR34" i="12"/>
  <c r="CR81" i="12"/>
  <c r="CR75" i="12"/>
  <c r="CQ53" i="12"/>
  <c r="CQ64" i="12"/>
  <c r="CQ88" i="12"/>
  <c r="CQ89" i="12" s="1"/>
  <c r="CQ57" i="12"/>
  <c r="CQ68" i="12"/>
  <c r="CQ86" i="12"/>
  <c r="CQ140" i="12" s="1"/>
  <c r="CQ52" i="12"/>
  <c r="CQ63" i="12"/>
  <c r="CB68" i="12"/>
  <c r="CB57" i="12"/>
  <c r="CB66" i="12"/>
  <c r="CB55" i="12"/>
  <c r="CC28" i="12"/>
  <c r="CC41" i="12"/>
  <c r="CC83" i="12"/>
  <c r="CD83" i="12" s="1"/>
  <c r="CC74" i="12"/>
  <c r="CC36" i="12"/>
  <c r="CC77" i="12"/>
  <c r="CD77" i="12" s="1"/>
  <c r="CC78" i="12"/>
  <c r="CD78" i="12" s="1"/>
  <c r="CC75" i="12"/>
  <c r="CD75" i="12" s="1"/>
  <c r="CC40" i="12"/>
  <c r="CC42" i="12"/>
  <c r="CC76" i="12"/>
  <c r="CD76" i="12" s="1"/>
  <c r="CC35" i="12"/>
  <c r="CI11" i="12"/>
  <c r="CC79" i="12"/>
  <c r="CD79" i="12" s="1"/>
  <c r="CC80" i="12"/>
  <c r="CD80" i="12" s="1"/>
  <c r="CC39" i="12"/>
  <c r="CC82" i="12"/>
  <c r="CD82" i="12" s="1"/>
  <c r="CC34" i="12"/>
  <c r="CD34" i="12" s="1"/>
  <c r="CC81" i="12"/>
  <c r="CD81" i="12" s="1"/>
  <c r="CC33" i="12"/>
  <c r="CC38" i="12"/>
  <c r="CC37" i="12"/>
  <c r="CD23" i="12"/>
  <c r="CA140" i="12"/>
  <c r="CB56" i="12"/>
  <c r="CB67" i="12"/>
  <c r="CB72" i="12"/>
  <c r="CB61" i="12"/>
  <c r="CB54" i="12"/>
  <c r="CB65" i="12"/>
  <c r="CB86" i="12"/>
  <c r="CB140" i="12" s="1"/>
  <c r="CB49" i="12"/>
  <c r="CB52" i="12"/>
  <c r="CB63" i="12"/>
  <c r="CD33" i="12"/>
  <c r="CB64" i="12"/>
  <c r="CB53" i="12"/>
  <c r="CB88" i="12"/>
  <c r="CB60" i="12"/>
  <c r="CB71" i="12"/>
  <c r="CB70" i="12"/>
  <c r="CB59" i="12"/>
  <c r="CB58" i="12"/>
  <c r="CB69" i="12"/>
  <c r="CD39" i="12"/>
  <c r="CD36" i="12"/>
  <c r="BB23" i="12"/>
  <c r="AX83" i="12"/>
  <c r="AW59" i="12"/>
  <c r="AW70" i="12"/>
  <c r="AX77" i="12"/>
  <c r="AW58" i="12"/>
  <c r="AW69" i="12"/>
  <c r="AW54" i="12"/>
  <c r="AW65" i="12"/>
  <c r="AW63" i="12"/>
  <c r="AW86" i="12"/>
  <c r="AW140" i="12" s="1"/>
  <c r="AW52" i="12"/>
  <c r="AX80" i="12"/>
  <c r="AW68" i="12"/>
  <c r="AW57" i="12"/>
  <c r="AW88" i="12"/>
  <c r="AW89" i="12" s="1"/>
  <c r="AW61" i="12"/>
  <c r="AW72" i="12"/>
  <c r="AX76" i="12"/>
  <c r="AW55" i="12"/>
  <c r="AW66" i="12"/>
  <c r="AW64" i="12"/>
  <c r="AW53" i="12"/>
  <c r="AX79" i="12"/>
  <c r="AW71" i="12"/>
  <c r="AW60" i="12"/>
  <c r="AW67" i="12"/>
  <c r="AW56" i="12"/>
  <c r="BU196" i="12"/>
  <c r="CL118" i="12"/>
  <c r="CK179" i="12"/>
  <c r="CC159" i="12"/>
  <c r="CD159" i="12" s="1"/>
  <c r="C28" i="40" s="1"/>
  <c r="CD98" i="12"/>
  <c r="CI98" i="12" s="1"/>
  <c r="H253" i="12"/>
  <c r="H266" i="12" s="1"/>
  <c r="H267" i="12" s="1"/>
  <c r="H233" i="12" s="1"/>
  <c r="I265" i="12" s="1"/>
  <c r="CQ17" i="12"/>
  <c r="CQ26" i="12" s="1"/>
  <c r="CP27" i="12"/>
  <c r="BK17" i="12"/>
  <c r="BK26" i="12"/>
  <c r="AU19" i="12"/>
  <c r="AU43" i="12"/>
  <c r="AV18" i="12"/>
  <c r="AV17" i="12"/>
  <c r="AV26" i="12" s="1"/>
  <c r="AU27" i="12"/>
  <c r="E8" i="21"/>
  <c r="AX188" i="28"/>
  <c r="AW190" i="28"/>
  <c r="AL54" i="12"/>
  <c r="AX54" i="12" s="1"/>
  <c r="AL65" i="12"/>
  <c r="AX65" i="12" s="1"/>
  <c r="AX35" i="12"/>
  <c r="AF47" i="28"/>
  <c r="AF58" i="28"/>
  <c r="AZ224" i="12"/>
  <c r="BP224" i="12"/>
  <c r="AF53" i="28"/>
  <c r="AF64" i="28"/>
  <c r="AE79" i="28"/>
  <c r="AG19" i="28"/>
  <c r="X226" i="28"/>
  <c r="X221" i="28"/>
  <c r="BS149" i="28"/>
  <c r="BT88" i="28"/>
  <c r="BS126" i="28"/>
  <c r="AF51" i="28"/>
  <c r="AF62" i="28"/>
  <c r="BM216" i="28"/>
  <c r="BN216" i="28" s="1"/>
  <c r="BN200" i="28"/>
  <c r="AD143" i="12"/>
  <c r="BM188" i="28"/>
  <c r="BN188" i="28" s="1"/>
  <c r="BL15" i="28"/>
  <c r="BL22" i="28"/>
  <c r="AL58" i="12"/>
  <c r="AX58" i="12" s="1"/>
  <c r="AL69" i="12"/>
  <c r="AX69" i="12" s="1"/>
  <c r="AX39" i="12"/>
  <c r="AF23" i="28"/>
  <c r="AF133" i="28"/>
  <c r="AF27" i="28"/>
  <c r="AF68" i="28"/>
  <c r="AF70" i="28"/>
  <c r="AF67" i="28"/>
  <c r="AF66" i="28"/>
  <c r="AF69" i="28"/>
  <c r="CR114" i="12"/>
  <c r="CQ175" i="12"/>
  <c r="AF49" i="28"/>
  <c r="AF60" i="28"/>
  <c r="AL59" i="12"/>
  <c r="AX59" i="12" s="1"/>
  <c r="AL70" i="12"/>
  <c r="AX70" i="12" s="1"/>
  <c r="AX40" i="12"/>
  <c r="AD81" i="28"/>
  <c r="BN239" i="12"/>
  <c r="BM241" i="12"/>
  <c r="BW117" i="12"/>
  <c r="BV178" i="12"/>
  <c r="AL53" i="12"/>
  <c r="AX53" i="12" s="1"/>
  <c r="AL64" i="12"/>
  <c r="AX64" i="12" s="1"/>
  <c r="AX34" i="12"/>
  <c r="AC218" i="28"/>
  <c r="AC136" i="28"/>
  <c r="AF44" i="28"/>
  <c r="AF55" i="28"/>
  <c r="AF78" i="28"/>
  <c r="AF132" i="28" s="1"/>
  <c r="DG17" i="12"/>
  <c r="DG26" i="12"/>
  <c r="DF27" i="12"/>
  <c r="AB136" i="28"/>
  <c r="AB218" i="28"/>
  <c r="AG140" i="12"/>
  <c r="AH86" i="12"/>
  <c r="AL56" i="12"/>
  <c r="AX56" i="12" s="1"/>
  <c r="AL67" i="12"/>
  <c r="AX67" i="12" s="1"/>
  <c r="AX37" i="12"/>
  <c r="AF45" i="28"/>
  <c r="AF56" i="28"/>
  <c r="AF59" i="28"/>
  <c r="AF48" i="28"/>
  <c r="BY104" i="12"/>
  <c r="BX165" i="12"/>
  <c r="AW15" i="28"/>
  <c r="AW22" i="28"/>
  <c r="AX22" i="28" s="1"/>
  <c r="AY22" i="28" s="1"/>
  <c r="BZ17" i="12"/>
  <c r="BZ26" i="12" s="1"/>
  <c r="BY27" i="12"/>
  <c r="AE134" i="28"/>
  <c r="AG87" i="12"/>
  <c r="AH87" i="12" s="1"/>
  <c r="AH52" i="12"/>
  <c r="AX74" i="12"/>
  <c r="AL88" i="12"/>
  <c r="AL57" i="12"/>
  <c r="AX57" i="12" s="1"/>
  <c r="AX38" i="12"/>
  <c r="AL68" i="12"/>
  <c r="AT49" i="12"/>
  <c r="AV39" i="28"/>
  <c r="AV17" i="28"/>
  <c r="AW16" i="28"/>
  <c r="CM115" i="12"/>
  <c r="CL176" i="12"/>
  <c r="H245" i="12"/>
  <c r="H246" i="12" s="1"/>
  <c r="CR105" i="12"/>
  <c r="CQ166" i="12"/>
  <c r="AL55" i="12"/>
  <c r="AX55" i="12" s="1"/>
  <c r="AL66" i="12"/>
  <c r="AX66" i="12" s="1"/>
  <c r="AX36" i="12"/>
  <c r="AL49" i="12"/>
  <c r="AL86" i="12"/>
  <c r="AL52" i="12"/>
  <c r="AX52" i="12" s="1"/>
  <c r="AX33" i="12"/>
  <c r="AL63" i="12"/>
  <c r="AD84" i="28"/>
  <c r="AD130" i="28" s="1"/>
  <c r="BV208" i="12"/>
  <c r="BV217" i="12"/>
  <c r="BV193" i="12"/>
  <c r="BV209" i="12"/>
  <c r="BV222" i="12"/>
  <c r="BV215" i="12"/>
  <c r="BV195" i="12"/>
  <c r="BV214" i="12"/>
  <c r="BV216" i="12"/>
  <c r="BV210" i="12"/>
  <c r="BV212" i="12"/>
  <c r="BV213" i="12"/>
  <c r="AE85" i="12"/>
  <c r="AE92" i="12" s="1"/>
  <c r="AE138" i="12" s="1"/>
  <c r="AE88" i="12"/>
  <c r="AE89" i="12" s="1"/>
  <c r="AF50" i="28"/>
  <c r="AF61" i="28"/>
  <c r="H235" i="12"/>
  <c r="H237" i="12" s="1"/>
  <c r="CB15" i="28"/>
  <c r="CB22" i="28"/>
  <c r="AF52" i="28"/>
  <c r="AF63" i="28"/>
  <c r="AE80" i="28"/>
  <c r="AE81" i="28" s="1"/>
  <c r="AE77" i="28"/>
  <c r="AE84" i="28" s="1"/>
  <c r="AE130" i="28" s="1"/>
  <c r="CM96" i="12"/>
  <c r="CL157" i="12"/>
  <c r="AB227" i="12"/>
  <c r="BX97" i="12"/>
  <c r="BW158" i="12"/>
  <c r="BW135" i="12"/>
  <c r="BU198" i="12"/>
  <c r="BU225" i="12" s="1"/>
  <c r="BU239" i="12" s="1"/>
  <c r="BU241" i="12" s="1"/>
  <c r="BT198" i="12"/>
  <c r="AF72" i="28"/>
  <c r="AF77" i="12"/>
  <c r="AF75" i="12"/>
  <c r="AF76" i="12"/>
  <c r="AF74" i="12"/>
  <c r="AF141" i="12"/>
  <c r="AF142" i="12" s="1"/>
  <c r="AF27" i="12"/>
  <c r="AF31" i="12"/>
  <c r="AF78" i="12"/>
  <c r="AW225" i="12"/>
  <c r="AX198" i="12"/>
  <c r="CS101" i="12"/>
  <c r="CR162" i="12"/>
  <c r="BU224" i="12"/>
  <c r="AF57" i="28"/>
  <c r="AF46" i="28"/>
  <c r="X234" i="12"/>
  <c r="X229" i="12"/>
  <c r="AL60" i="12"/>
  <c r="AL71" i="12"/>
  <c r="AX41" i="12"/>
  <c r="BL217" i="28"/>
  <c r="BL231" i="28" s="1"/>
  <c r="BL233" i="28" s="1"/>
  <c r="BR205" i="28"/>
  <c r="BR207" i="28"/>
  <c r="BR200" i="28"/>
  <c r="BR209" i="28"/>
  <c r="BR187" i="28"/>
  <c r="BR204" i="28"/>
  <c r="BR206" i="28"/>
  <c r="BR214" i="28"/>
  <c r="BR185" i="28"/>
  <c r="BR208" i="28"/>
  <c r="BR201" i="28"/>
  <c r="BR202" i="28"/>
  <c r="AC226" i="12"/>
  <c r="AC144" i="12"/>
  <c r="BR188" i="28"/>
  <c r="BR190" i="28" s="1"/>
  <c r="AG20" i="28"/>
  <c r="I226" i="28"/>
  <c r="I221" i="28"/>
  <c r="CJ161" i="12"/>
  <c r="CK100" i="12"/>
  <c r="BW116" i="12"/>
  <c r="BV177" i="12"/>
  <c r="BM190" i="28"/>
  <c r="CM163" i="12"/>
  <c r="CN102" i="12"/>
  <c r="H239" i="28"/>
  <c r="W239" i="28"/>
  <c r="BR239" i="12"/>
  <c r="AL61" i="12"/>
  <c r="AX42" i="12"/>
  <c r="AL72" i="12"/>
  <c r="AG21" i="12"/>
  <c r="DL88" i="12" l="1"/>
  <c r="DL89" i="12"/>
  <c r="CR59" i="12"/>
  <c r="CR70" i="12"/>
  <c r="CR72" i="12"/>
  <c r="CR61" i="12"/>
  <c r="CS80" i="12"/>
  <c r="CS81" i="12"/>
  <c r="CS79" i="12"/>
  <c r="CS42" i="12"/>
  <c r="CS39" i="12"/>
  <c r="CS33" i="12"/>
  <c r="CS82" i="12"/>
  <c r="CT11" i="12"/>
  <c r="CT23" i="12" s="1"/>
  <c r="CS75" i="12"/>
  <c r="CS34" i="12"/>
  <c r="CS83" i="12"/>
  <c r="CS28" i="12"/>
  <c r="CS40" i="12"/>
  <c r="CS74" i="12"/>
  <c r="CS88" i="12" s="1"/>
  <c r="CS37" i="12"/>
  <c r="CS78" i="12"/>
  <c r="CS35" i="12"/>
  <c r="CS76" i="12"/>
  <c r="CS38" i="12"/>
  <c r="CS36" i="12"/>
  <c r="CS77" i="12"/>
  <c r="CS41" i="12"/>
  <c r="CR71" i="12"/>
  <c r="CR60" i="12"/>
  <c r="CR58" i="12"/>
  <c r="CR69" i="12"/>
  <c r="CR53" i="12"/>
  <c r="CR64" i="12"/>
  <c r="CR56" i="12"/>
  <c r="CR67" i="12"/>
  <c r="CR52" i="12"/>
  <c r="CR63" i="12"/>
  <c r="CR86" i="12"/>
  <c r="CR140" i="12" s="1"/>
  <c r="CU11" i="12"/>
  <c r="CR57" i="12"/>
  <c r="CR68" i="12"/>
  <c r="CR54" i="12"/>
  <c r="CR65" i="12"/>
  <c r="CR55" i="12"/>
  <c r="CR66" i="12"/>
  <c r="CB89" i="12"/>
  <c r="CD88" i="12"/>
  <c r="CC61" i="12"/>
  <c r="CD61" i="12" s="1"/>
  <c r="CC72" i="12"/>
  <c r="CD72" i="12" s="1"/>
  <c r="CC60" i="12"/>
  <c r="CD60" i="12" s="1"/>
  <c r="CC71" i="12"/>
  <c r="CD41" i="12"/>
  <c r="CD86" i="12"/>
  <c r="CC70" i="12"/>
  <c r="CD70" i="12" s="1"/>
  <c r="CC59" i="12"/>
  <c r="CD59" i="12" s="1"/>
  <c r="CD40" i="12"/>
  <c r="CD140" i="12"/>
  <c r="CC56" i="12"/>
  <c r="CD56" i="12" s="1"/>
  <c r="CC67" i="12"/>
  <c r="CD67" i="12" s="1"/>
  <c r="CD37" i="12"/>
  <c r="CD71" i="12"/>
  <c r="CC57" i="12"/>
  <c r="CD57" i="12" s="1"/>
  <c r="CC68" i="12"/>
  <c r="CD68" i="12" s="1"/>
  <c r="CC66" i="12"/>
  <c r="CD66" i="12" s="1"/>
  <c r="CC55" i="12"/>
  <c r="CD55" i="12" s="1"/>
  <c r="CD38" i="12"/>
  <c r="CC64" i="12"/>
  <c r="CD64" i="12" s="1"/>
  <c r="CC53" i="12"/>
  <c r="CD53" i="12" s="1"/>
  <c r="CC69" i="12"/>
  <c r="CD69" i="12" s="1"/>
  <c r="CC58" i="12"/>
  <c r="CD58" i="12" s="1"/>
  <c r="CC52" i="12"/>
  <c r="CD52" i="12" s="1"/>
  <c r="CC86" i="12"/>
  <c r="CC140" i="12" s="1"/>
  <c r="CC63" i="12"/>
  <c r="CD63" i="12" s="1"/>
  <c r="CC49" i="12"/>
  <c r="CC54" i="12"/>
  <c r="CD54" i="12" s="1"/>
  <c r="CC65" i="12"/>
  <c r="CD65" i="12" s="1"/>
  <c r="CD35" i="12"/>
  <c r="CC88" i="12"/>
  <c r="CC89" i="12" s="1"/>
  <c r="CD89" i="12" s="1"/>
  <c r="CD42" i="12"/>
  <c r="CD74" i="12"/>
  <c r="CD49" i="12"/>
  <c r="BB82" i="12"/>
  <c r="BB78" i="12"/>
  <c r="BB83" i="12"/>
  <c r="BB40" i="12"/>
  <c r="BB80" i="12"/>
  <c r="BB42" i="12"/>
  <c r="BB37" i="12"/>
  <c r="BB35" i="12"/>
  <c r="BC11" i="12"/>
  <c r="BB36" i="12"/>
  <c r="BB76" i="12"/>
  <c r="BB81" i="12"/>
  <c r="BB75" i="12"/>
  <c r="BB74" i="12"/>
  <c r="BB77" i="12"/>
  <c r="BB33" i="12"/>
  <c r="BB28" i="12"/>
  <c r="BB34" i="12"/>
  <c r="BB41" i="12"/>
  <c r="BB79" i="12"/>
  <c r="BB38" i="12"/>
  <c r="BB39" i="12"/>
  <c r="BB27" i="12"/>
  <c r="AX68" i="12"/>
  <c r="AX60" i="12"/>
  <c r="AX72" i="12"/>
  <c r="AX71" i="12"/>
  <c r="AX61" i="12"/>
  <c r="AX63" i="12"/>
  <c r="CM118" i="12"/>
  <c r="CL179" i="12"/>
  <c r="I228" i="12"/>
  <c r="I234" i="12" s="1"/>
  <c r="CJ98" i="12"/>
  <c r="CI159" i="12"/>
  <c r="CA17" i="12"/>
  <c r="CA26" i="12" s="1"/>
  <c r="BZ27" i="12"/>
  <c r="AW17" i="12"/>
  <c r="AW26" i="12" s="1"/>
  <c r="AV27" i="12"/>
  <c r="BR241" i="12"/>
  <c r="BX116" i="12"/>
  <c r="BW177" i="12"/>
  <c r="BM217" i="28"/>
  <c r="BN190" i="28"/>
  <c r="AG35" i="28"/>
  <c r="AG29" i="28"/>
  <c r="AG72" i="28" s="1"/>
  <c r="AG37" i="28"/>
  <c r="AG33" i="28"/>
  <c r="AG34" i="28"/>
  <c r="AG36" i="28"/>
  <c r="AG38" i="28"/>
  <c r="AG24" i="28"/>
  <c r="AG32" i="28"/>
  <c r="AG30" i="28"/>
  <c r="AG31" i="28"/>
  <c r="AL20" i="28"/>
  <c r="AL11" i="28"/>
  <c r="AH20" i="28"/>
  <c r="X251" i="12"/>
  <c r="AW239" i="12"/>
  <c r="AX225" i="12"/>
  <c r="BV224" i="12"/>
  <c r="AC219" i="28"/>
  <c r="CM176" i="12"/>
  <c r="CN115" i="12"/>
  <c r="CS114" i="12"/>
  <c r="CR175" i="12"/>
  <c r="BS207" i="28"/>
  <c r="BS201" i="28"/>
  <c r="BS209" i="28"/>
  <c r="BS205" i="28"/>
  <c r="BS206" i="28"/>
  <c r="BS214" i="28"/>
  <c r="BS200" i="28"/>
  <c r="BS202" i="28"/>
  <c r="BS187" i="28"/>
  <c r="BS190" i="28" s="1"/>
  <c r="BS185" i="28"/>
  <c r="BS208" i="28"/>
  <c r="BS204" i="28"/>
  <c r="CC15" i="28"/>
  <c r="CC22" i="28" s="1"/>
  <c r="CD22" i="28" s="1"/>
  <c r="CE22" i="28" s="1"/>
  <c r="AW39" i="28"/>
  <c r="AW17" i="28"/>
  <c r="BB16" i="28" s="1"/>
  <c r="AX16" i="28"/>
  <c r="BT149" i="28"/>
  <c r="BU88" i="28"/>
  <c r="BT126" i="28"/>
  <c r="AW217" i="28"/>
  <c r="AX190" i="28"/>
  <c r="AF134" i="28"/>
  <c r="AC227" i="12"/>
  <c r="AF85" i="12"/>
  <c r="AF92" i="12" s="1"/>
  <c r="AF138" i="12" s="1"/>
  <c r="AF88" i="12"/>
  <c r="AF89" i="12" s="1"/>
  <c r="CN96" i="12"/>
  <c r="CM157" i="12"/>
  <c r="CS105" i="12"/>
  <c r="CR166" i="12"/>
  <c r="AX88" i="12"/>
  <c r="AL89" i="12"/>
  <c r="AX89" i="12" s="1"/>
  <c r="BV196" i="12"/>
  <c r="BX117" i="12"/>
  <c r="BW178" i="12"/>
  <c r="X242" i="28"/>
  <c r="X236" i="28"/>
  <c r="BL17" i="12"/>
  <c r="BL26" i="12"/>
  <c r="AD135" i="28"/>
  <c r="DH17" i="12"/>
  <c r="DH26" i="12"/>
  <c r="DG27" i="12"/>
  <c r="AF77" i="28"/>
  <c r="AF84" i="28" s="1"/>
  <c r="AF130" i="28" s="1"/>
  <c r="AF80" i="28"/>
  <c r="AF81" i="28" s="1"/>
  <c r="BS188" i="28"/>
  <c r="CR17" i="12"/>
  <c r="CR26" i="12" s="1"/>
  <c r="CQ27" i="12"/>
  <c r="BW134" i="12"/>
  <c r="BV198" i="12"/>
  <c r="BV225" i="12" s="1"/>
  <c r="BV239" i="12" s="1"/>
  <c r="BV241" i="12" s="1"/>
  <c r="CO102" i="12"/>
  <c r="CN163" i="12"/>
  <c r="I242" i="28"/>
  <c r="I236" i="28"/>
  <c r="CT101" i="12"/>
  <c r="CS162" i="12"/>
  <c r="AE135" i="28"/>
  <c r="AL140" i="12"/>
  <c r="AX86" i="12"/>
  <c r="H247" i="12"/>
  <c r="AF79" i="28"/>
  <c r="BM15" i="28"/>
  <c r="BM22" i="28"/>
  <c r="BN22" i="28" s="1"/>
  <c r="BO22" i="28" s="1"/>
  <c r="X243" i="28"/>
  <c r="BT225" i="12"/>
  <c r="AH140" i="12"/>
  <c r="AD226" i="12"/>
  <c r="AD144" i="12"/>
  <c r="AV19" i="12"/>
  <c r="AW18" i="12" s="1"/>
  <c r="AV43" i="12"/>
  <c r="CK161" i="12"/>
  <c r="CL100" i="12"/>
  <c r="AU49" i="12"/>
  <c r="AE143" i="12"/>
  <c r="AB219" i="28"/>
  <c r="AG24" i="12"/>
  <c r="AH21" i="12"/>
  <c r="AL13" i="12"/>
  <c r="I243" i="28"/>
  <c r="BR216" i="28"/>
  <c r="X250" i="12"/>
  <c r="X244" i="12"/>
  <c r="BY97" i="12"/>
  <c r="BX135" i="12"/>
  <c r="BX158" i="12"/>
  <c r="BX134" i="12"/>
  <c r="BZ104" i="12"/>
  <c r="BY165" i="12"/>
  <c r="BN241" i="12"/>
  <c r="E15" i="21" s="1"/>
  <c r="AG21" i="28"/>
  <c r="AH19" i="28"/>
  <c r="AL13" i="28"/>
  <c r="CS60" i="12" l="1"/>
  <c r="CS71" i="12"/>
  <c r="CS89" i="12"/>
  <c r="CS63" i="12"/>
  <c r="CS52" i="12"/>
  <c r="CS86" i="12"/>
  <c r="CS140" i="12" s="1"/>
  <c r="CS70" i="12"/>
  <c r="CS59" i="12"/>
  <c r="CS58" i="12"/>
  <c r="CS69" i="12"/>
  <c r="CS72" i="12"/>
  <c r="CS61" i="12"/>
  <c r="CU74" i="12"/>
  <c r="CS57" i="12"/>
  <c r="CS68" i="12"/>
  <c r="CS64" i="12"/>
  <c r="CS53" i="12"/>
  <c r="CS54" i="12"/>
  <c r="CS65" i="12"/>
  <c r="CS66" i="12"/>
  <c r="CS55" i="12"/>
  <c r="CT40" i="12"/>
  <c r="CT42" i="12"/>
  <c r="CZ11" i="12"/>
  <c r="DL11" i="12" s="1"/>
  <c r="CT75" i="12"/>
  <c r="CU75" i="12" s="1"/>
  <c r="CT36" i="12"/>
  <c r="CU36" i="12" s="1"/>
  <c r="CT76" i="12"/>
  <c r="CU76" i="12" s="1"/>
  <c r="CT82" i="12"/>
  <c r="CU82" i="12" s="1"/>
  <c r="CT83" i="12"/>
  <c r="CU83" i="12" s="1"/>
  <c r="CT41" i="12"/>
  <c r="CT37" i="12"/>
  <c r="CT34" i="12"/>
  <c r="CT74" i="12"/>
  <c r="CT78" i="12"/>
  <c r="CU78" i="12" s="1"/>
  <c r="CT77" i="12"/>
  <c r="CU77" i="12" s="1"/>
  <c r="CT79" i="12"/>
  <c r="CU79" i="12" s="1"/>
  <c r="CT80" i="12"/>
  <c r="CU80" i="12" s="1"/>
  <c r="CT81" i="12"/>
  <c r="CU81" i="12" s="1"/>
  <c r="CT35" i="12"/>
  <c r="CT39" i="12"/>
  <c r="CT33" i="12"/>
  <c r="CT38" i="12"/>
  <c r="CT28" i="12"/>
  <c r="CU23" i="12"/>
  <c r="CS56" i="12"/>
  <c r="CS67" i="12"/>
  <c r="CU42" i="12"/>
  <c r="BB56" i="12"/>
  <c r="BB67" i="12"/>
  <c r="BB61" i="12"/>
  <c r="BB72" i="12"/>
  <c r="BB86" i="12"/>
  <c r="BB63" i="12"/>
  <c r="BB52" i="12"/>
  <c r="BB65" i="12"/>
  <c r="BB54" i="12"/>
  <c r="BB88" i="12"/>
  <c r="BB60" i="12"/>
  <c r="BB71" i="12"/>
  <c r="BB53" i="12"/>
  <c r="BB64" i="12"/>
  <c r="BB55" i="12"/>
  <c r="BB66" i="12"/>
  <c r="BB58" i="12"/>
  <c r="BB69" i="12"/>
  <c r="BB68" i="12"/>
  <c r="BB57" i="12"/>
  <c r="BB59" i="12"/>
  <c r="BB70" i="12"/>
  <c r="BC23" i="12"/>
  <c r="CJ159" i="12"/>
  <c r="CK98" i="12"/>
  <c r="CN118" i="12"/>
  <c r="CM179" i="12"/>
  <c r="I229" i="12"/>
  <c r="I244" i="12" s="1"/>
  <c r="BB39" i="28"/>
  <c r="BB17" i="28"/>
  <c r="BC16" i="28"/>
  <c r="AX26" i="12"/>
  <c r="AW27" i="12"/>
  <c r="AW19" i="12"/>
  <c r="AW43" i="12"/>
  <c r="AX18" i="12"/>
  <c r="BB18" i="12"/>
  <c r="AX140" i="12"/>
  <c r="AG46" i="28"/>
  <c r="AH46" i="28" s="1"/>
  <c r="AG57" i="28"/>
  <c r="AH57" i="28" s="1"/>
  <c r="AH31" i="28"/>
  <c r="AF143" i="12"/>
  <c r="AG68" i="28"/>
  <c r="AH68" i="28" s="1"/>
  <c r="AG23" i="28"/>
  <c r="AG133" i="28"/>
  <c r="AH133" i="28" s="1"/>
  <c r="AG27" i="28"/>
  <c r="AG66" i="28"/>
  <c r="AG70" i="28"/>
  <c r="AH70" i="28" s="1"/>
  <c r="AG67" i="28"/>
  <c r="AH67" i="28" s="1"/>
  <c r="AG69" i="28"/>
  <c r="AH69" i="28" s="1"/>
  <c r="I251" i="12"/>
  <c r="AG76" i="12"/>
  <c r="AH76" i="12" s="1"/>
  <c r="AG77" i="12"/>
  <c r="AH77" i="12" s="1"/>
  <c r="AG78" i="12"/>
  <c r="AH78" i="12" s="1"/>
  <c r="AG75" i="12"/>
  <c r="AH75" i="12" s="1"/>
  <c r="AG141" i="12"/>
  <c r="AG31" i="12"/>
  <c r="AG27" i="12"/>
  <c r="AG74" i="12"/>
  <c r="BT239" i="12"/>
  <c r="BT241" i="12" s="1"/>
  <c r="CP102" i="12"/>
  <c r="CO163" i="12"/>
  <c r="BY117" i="12"/>
  <c r="BX178" i="12"/>
  <c r="CO96" i="12"/>
  <c r="CN157" i="12"/>
  <c r="D8" i="21"/>
  <c r="AL24" i="28"/>
  <c r="AM11" i="28"/>
  <c r="AM20" i="28"/>
  <c r="AG48" i="28"/>
  <c r="AH48" i="28" s="1"/>
  <c r="AG59" i="28"/>
  <c r="AH59" i="28" s="1"/>
  <c r="AH33" i="28"/>
  <c r="BX195" i="12"/>
  <c r="BX210" i="12"/>
  <c r="BX212" i="12"/>
  <c r="BX208" i="12"/>
  <c r="BX217" i="12"/>
  <c r="BX214" i="12"/>
  <c r="BX209" i="12"/>
  <c r="BX193" i="12"/>
  <c r="BX216" i="12"/>
  <c r="BX222" i="12"/>
  <c r="BX213" i="12"/>
  <c r="BX215" i="12"/>
  <c r="AV49" i="12"/>
  <c r="AF135" i="28"/>
  <c r="AW231" i="28"/>
  <c r="AX217" i="28"/>
  <c r="AG52" i="28"/>
  <c r="AH52" i="28" s="1"/>
  <c r="AG63" i="28"/>
  <c r="AH63" i="28" s="1"/>
  <c r="AH37" i="28"/>
  <c r="BM17" i="12"/>
  <c r="BM26" i="12"/>
  <c r="BS216" i="28"/>
  <c r="AG45" i="28"/>
  <c r="AH45" i="28" s="1"/>
  <c r="AG56" i="28"/>
  <c r="AH56" i="28" s="1"/>
  <c r="AH30" i="28"/>
  <c r="CA104" i="12"/>
  <c r="BZ165" i="12"/>
  <c r="AD227" i="12"/>
  <c r="I237" i="28"/>
  <c r="I238" i="28" s="1"/>
  <c r="X237" i="28"/>
  <c r="X238" i="28" s="1"/>
  <c r="BV88" i="28"/>
  <c r="BU149" i="28"/>
  <c r="BU126" i="28"/>
  <c r="X245" i="12"/>
  <c r="X246" i="12" s="1"/>
  <c r="CT105" i="12"/>
  <c r="CS166" i="12"/>
  <c r="BT188" i="28"/>
  <c r="AG53" i="28"/>
  <c r="AH53" i="28" s="1"/>
  <c r="AG64" i="28"/>
  <c r="AH64" i="28" s="1"/>
  <c r="AH38" i="28"/>
  <c r="BM231" i="28"/>
  <c r="BN217" i="28"/>
  <c r="CU101" i="12"/>
  <c r="CZ101" i="12" s="1"/>
  <c r="CT162" i="12"/>
  <c r="CU162" i="12" s="1"/>
  <c r="BW214" i="12"/>
  <c r="BW215" i="12"/>
  <c r="BW212" i="12"/>
  <c r="BW217" i="12"/>
  <c r="BW210" i="12"/>
  <c r="BW213" i="12"/>
  <c r="BW208" i="12"/>
  <c r="BW222" i="12"/>
  <c r="BW193" i="12"/>
  <c r="BW195" i="12"/>
  <c r="BW209" i="12"/>
  <c r="BW216" i="12"/>
  <c r="CT114" i="12"/>
  <c r="CS175" i="12"/>
  <c r="AG55" i="28"/>
  <c r="AH55" i="28" s="1"/>
  <c r="AG78" i="28"/>
  <c r="AG44" i="28"/>
  <c r="AH29" i="28"/>
  <c r="DI17" i="12"/>
  <c r="DI26" i="12" s="1"/>
  <c r="DH27" i="12"/>
  <c r="BT207" i="28"/>
  <c r="BT201" i="28"/>
  <c r="BT209" i="28"/>
  <c r="BT205" i="28"/>
  <c r="BT206" i="28"/>
  <c r="BT214" i="28"/>
  <c r="BT204" i="28"/>
  <c r="BT208" i="28"/>
  <c r="BT185" i="28"/>
  <c r="BT200" i="28"/>
  <c r="BT187" i="28"/>
  <c r="BT202" i="28"/>
  <c r="CO115" i="12"/>
  <c r="CN176" i="12"/>
  <c r="AG47" i="28"/>
  <c r="AH47" i="28" s="1"/>
  <c r="AG58" i="28"/>
  <c r="AH58" i="28" s="1"/>
  <c r="AH32" i="28"/>
  <c r="AG50" i="28"/>
  <c r="AH50" i="28" s="1"/>
  <c r="AG61" i="28"/>
  <c r="AH61" i="28" s="1"/>
  <c r="AH35" i="28"/>
  <c r="BZ97" i="12"/>
  <c r="BY135" i="12"/>
  <c r="BY158" i="12"/>
  <c r="CS17" i="12"/>
  <c r="CR27" i="12"/>
  <c r="CS26" i="12"/>
  <c r="AL22" i="12"/>
  <c r="AD218" i="28"/>
  <c r="AD136" i="28"/>
  <c r="X245" i="28"/>
  <c r="X258" i="28" s="1"/>
  <c r="X259" i="28" s="1"/>
  <c r="X225" i="28" s="1"/>
  <c r="AG62" i="28"/>
  <c r="AH62" i="28" s="1"/>
  <c r="AG51" i="28"/>
  <c r="AH51" i="28" s="1"/>
  <c r="AH36" i="28"/>
  <c r="CB17" i="12"/>
  <c r="CB26" i="12" s="1"/>
  <c r="CA27" i="12"/>
  <c r="AX39" i="28"/>
  <c r="AX239" i="12"/>
  <c r="AW241" i="12"/>
  <c r="BR217" i="28"/>
  <c r="AE218" i="28"/>
  <c r="AE136" i="28"/>
  <c r="AE226" i="12"/>
  <c r="AE144" i="12"/>
  <c r="CM100" i="12"/>
  <c r="CL161" i="12"/>
  <c r="I245" i="28"/>
  <c r="I258" i="28" s="1"/>
  <c r="I259" i="28" s="1"/>
  <c r="I225" i="28" s="1"/>
  <c r="AH21" i="28"/>
  <c r="AH23" i="28" s="1"/>
  <c r="AH25" i="28"/>
  <c r="AH24" i="28"/>
  <c r="AH26" i="28"/>
  <c r="AH27" i="28"/>
  <c r="AL19" i="28"/>
  <c r="X253" i="12"/>
  <c r="X266" i="12" s="1"/>
  <c r="X267" i="12" s="1"/>
  <c r="X233" i="12" s="1"/>
  <c r="AL21" i="12"/>
  <c r="AH31" i="12"/>
  <c r="AH29" i="12"/>
  <c r="AH24" i="12"/>
  <c r="AH28" i="12"/>
  <c r="AH30" i="12"/>
  <c r="AG49" i="28"/>
  <c r="AH49" i="28" s="1"/>
  <c r="AG60" i="28"/>
  <c r="AH60" i="28" s="1"/>
  <c r="AH34" i="28"/>
  <c r="BY116" i="12"/>
  <c r="BY134" i="12" s="1"/>
  <c r="BX177" i="12"/>
  <c r="CT57" i="12" l="1"/>
  <c r="CU57" i="12" s="1"/>
  <c r="CT68" i="12"/>
  <c r="CU68" i="12" s="1"/>
  <c r="CT55" i="12"/>
  <c r="CU55" i="12" s="1"/>
  <c r="CT66" i="12"/>
  <c r="CU66" i="12" s="1"/>
  <c r="CT86" i="12"/>
  <c r="CT63" i="12"/>
  <c r="CU63" i="12" s="1"/>
  <c r="CT52" i="12"/>
  <c r="CU52" i="12" s="1"/>
  <c r="CU33" i="12"/>
  <c r="CT88" i="12"/>
  <c r="CT58" i="12"/>
  <c r="CU58" i="12" s="1"/>
  <c r="CT69" i="12"/>
  <c r="CU69" i="12" s="1"/>
  <c r="CU39" i="12"/>
  <c r="CT53" i="12"/>
  <c r="CU53" i="12" s="1"/>
  <c r="CT64" i="12"/>
  <c r="CU64" i="12" s="1"/>
  <c r="CU34" i="12"/>
  <c r="CT65" i="12"/>
  <c r="CU65" i="12" s="1"/>
  <c r="CT54" i="12"/>
  <c r="CU54" i="12" s="1"/>
  <c r="CU35" i="12"/>
  <c r="CT56" i="12"/>
  <c r="CU56" i="12" s="1"/>
  <c r="CT67" i="12"/>
  <c r="CU67" i="12" s="1"/>
  <c r="CU37" i="12"/>
  <c r="CT61" i="12"/>
  <c r="CU61" i="12" s="1"/>
  <c r="CT72" i="12"/>
  <c r="CU72" i="12" s="1"/>
  <c r="CT71" i="12"/>
  <c r="CU71" i="12" s="1"/>
  <c r="CT60" i="12"/>
  <c r="CU60" i="12" s="1"/>
  <c r="CU41" i="12"/>
  <c r="CT70" i="12"/>
  <c r="CU70" i="12" s="1"/>
  <c r="CT59" i="12"/>
  <c r="CU59" i="12" s="1"/>
  <c r="CU40" i="12"/>
  <c r="CU38" i="12"/>
  <c r="BB140" i="12"/>
  <c r="BC36" i="12"/>
  <c r="BC42" i="12"/>
  <c r="BD11" i="12"/>
  <c r="BC78" i="12"/>
  <c r="BC74" i="12"/>
  <c r="BC40" i="12"/>
  <c r="BC28" i="12"/>
  <c r="BC35" i="12"/>
  <c r="BC38" i="12"/>
  <c r="BC41" i="12"/>
  <c r="BC82" i="12"/>
  <c r="BC77" i="12"/>
  <c r="BC37" i="12"/>
  <c r="BC83" i="12"/>
  <c r="BC34" i="12"/>
  <c r="BC79" i="12"/>
  <c r="BC81" i="12"/>
  <c r="BC75" i="12"/>
  <c r="BC39" i="12"/>
  <c r="BC76" i="12"/>
  <c r="BC33" i="12"/>
  <c r="BC80" i="12"/>
  <c r="BC27" i="12"/>
  <c r="BB89" i="12"/>
  <c r="I250" i="12"/>
  <c r="I253" i="12" s="1"/>
  <c r="I266" i="12" s="1"/>
  <c r="I267" i="12" s="1"/>
  <c r="I233" i="12" s="1"/>
  <c r="CL98" i="12"/>
  <c r="CK159" i="12"/>
  <c r="CO118" i="12"/>
  <c r="CN179" i="12"/>
  <c r="DJ17" i="12"/>
  <c r="DJ26" i="12"/>
  <c r="DI27" i="12"/>
  <c r="BY214" i="12"/>
  <c r="BY197" i="12"/>
  <c r="BY215" i="12"/>
  <c r="BY212" i="12"/>
  <c r="BY195" i="12"/>
  <c r="BY216" i="12"/>
  <c r="BY217" i="12"/>
  <c r="BY208" i="12"/>
  <c r="BY209" i="12"/>
  <c r="BY193" i="12"/>
  <c r="BY210" i="12"/>
  <c r="BY213" i="12"/>
  <c r="BY222" i="12"/>
  <c r="BX224" i="12"/>
  <c r="CP96" i="12"/>
  <c r="CO157" i="12"/>
  <c r="AY26" i="12"/>
  <c r="D23" i="21"/>
  <c r="AN20" i="28"/>
  <c r="AM24" i="28"/>
  <c r="AN11" i="28"/>
  <c r="AG132" i="28"/>
  <c r="AH78" i="28"/>
  <c r="AL45" i="12"/>
  <c r="AL44" i="12"/>
  <c r="AL46" i="12"/>
  <c r="AL47" i="12"/>
  <c r="AM15" i="12"/>
  <c r="AM22" i="12" s="1"/>
  <c r="AG85" i="12"/>
  <c r="AG88" i="12"/>
  <c r="AH74" i="12"/>
  <c r="BU207" i="28"/>
  <c r="BU201" i="28"/>
  <c r="BU209" i="28"/>
  <c r="BU205" i="28"/>
  <c r="BU206" i="28"/>
  <c r="BU214" i="28"/>
  <c r="BU200" i="28"/>
  <c r="BU202" i="28"/>
  <c r="BU187" i="28"/>
  <c r="BU208" i="28"/>
  <c r="BU185" i="28"/>
  <c r="BU204" i="28"/>
  <c r="AX231" i="28"/>
  <c r="AW233" i="28"/>
  <c r="I245" i="12"/>
  <c r="I246" i="12" s="1"/>
  <c r="I247" i="12" s="1"/>
  <c r="CC17" i="12"/>
  <c r="CC26" i="12" s="1"/>
  <c r="CB27" i="12"/>
  <c r="BT216" i="28"/>
  <c r="BB43" i="12"/>
  <c r="BB19" i="12"/>
  <c r="BC18" i="12"/>
  <c r="J257" i="28"/>
  <c r="J220" i="28"/>
  <c r="I227" i="28"/>
  <c r="I229" i="28" s="1"/>
  <c r="I239" i="28" s="1"/>
  <c r="BR231" i="28"/>
  <c r="BW88" i="28"/>
  <c r="BV149" i="28"/>
  <c r="BV126" i="28"/>
  <c r="CB104" i="12"/>
  <c r="CA165" i="12"/>
  <c r="BX196" i="12"/>
  <c r="BX198" i="12" s="1"/>
  <c r="AF218" i="28"/>
  <c r="AF136" i="28"/>
  <c r="CP163" i="12"/>
  <c r="CQ102" i="12"/>
  <c r="AG77" i="28"/>
  <c r="AG80" i="28"/>
  <c r="AH66" i="28"/>
  <c r="BC39" i="28"/>
  <c r="BC17" i="28"/>
  <c r="BD16" i="28"/>
  <c r="AE227" i="12"/>
  <c r="CA97" i="12"/>
  <c r="BZ158" i="12"/>
  <c r="BZ135" i="12"/>
  <c r="CP115" i="12"/>
  <c r="CO176" i="12"/>
  <c r="AL24" i="12"/>
  <c r="AM13" i="12"/>
  <c r="AM21" i="12" s="1"/>
  <c r="AG79" i="28"/>
  <c r="AH79" i="28" s="1"/>
  <c r="AH44" i="28"/>
  <c r="BW196" i="12"/>
  <c r="BW198" i="12" s="1"/>
  <c r="Y220" i="28"/>
  <c r="X227" i="28"/>
  <c r="X229" i="28" s="1"/>
  <c r="Y257" i="28"/>
  <c r="BT190" i="28"/>
  <c r="BN26" i="12"/>
  <c r="BZ117" i="12"/>
  <c r="BY178" i="12"/>
  <c r="AF226" i="12"/>
  <c r="AF144" i="12"/>
  <c r="CZ162" i="12"/>
  <c r="DA101" i="12"/>
  <c r="CU114" i="12"/>
  <c r="CZ114" i="12" s="1"/>
  <c r="CT175" i="12"/>
  <c r="CU175" i="12" s="1"/>
  <c r="BN231" i="28"/>
  <c r="BM233" i="28"/>
  <c r="CU105" i="12"/>
  <c r="CZ105" i="12" s="1"/>
  <c r="CT166" i="12"/>
  <c r="CU166" i="12" s="1"/>
  <c r="X239" i="28"/>
  <c r="AW49" i="12"/>
  <c r="AX49" i="12" s="1"/>
  <c r="AX43" i="12"/>
  <c r="X247" i="12"/>
  <c r="BS217" i="28"/>
  <c r="BS231" i="28" s="1"/>
  <c r="BS233" i="28" s="1"/>
  <c r="Y228" i="12"/>
  <c r="Y265" i="12"/>
  <c r="X235" i="12"/>
  <c r="X237" i="12" s="1"/>
  <c r="CT17" i="12"/>
  <c r="CS27" i="12"/>
  <c r="CT26" i="12"/>
  <c r="AH141" i="12"/>
  <c r="AG142" i="12"/>
  <c r="AH142" i="12" s="1"/>
  <c r="C7" i="21" s="1"/>
  <c r="AE219" i="28"/>
  <c r="BW224" i="12"/>
  <c r="BU188" i="28"/>
  <c r="BZ116" i="12"/>
  <c r="BY177" i="12"/>
  <c r="I235" i="12"/>
  <c r="I237" i="12" s="1"/>
  <c r="J228" i="12"/>
  <c r="J265" i="12"/>
  <c r="AX241" i="12"/>
  <c r="D15" i="21" s="1"/>
  <c r="AD219" i="28"/>
  <c r="AH27" i="12"/>
  <c r="C21" i="21"/>
  <c r="C24" i="21" s="1"/>
  <c r="AL21" i="28"/>
  <c r="AM13" i="28"/>
  <c r="CN100" i="12"/>
  <c r="CM161" i="12"/>
  <c r="BY196" i="12"/>
  <c r="BY198" i="12" s="1"/>
  <c r="CT140" i="12" l="1"/>
  <c r="CU140" i="12" s="1"/>
  <c r="CU86" i="12"/>
  <c r="CT89" i="12"/>
  <c r="CU89" i="12" s="1"/>
  <c r="CU88" i="12"/>
  <c r="BC63" i="12"/>
  <c r="BC86" i="12"/>
  <c r="BC52" i="12"/>
  <c r="BC70" i="12"/>
  <c r="BC59" i="12"/>
  <c r="BC56" i="12"/>
  <c r="BC67" i="12"/>
  <c r="BC58" i="12"/>
  <c r="BC69" i="12"/>
  <c r="BC57" i="12"/>
  <c r="BC68" i="12"/>
  <c r="BC66" i="12"/>
  <c r="BC55" i="12"/>
  <c r="BC88" i="12"/>
  <c r="BD23" i="12"/>
  <c r="BC54" i="12"/>
  <c r="BC65" i="12"/>
  <c r="BC60" i="12"/>
  <c r="BC71" i="12"/>
  <c r="BC61" i="12"/>
  <c r="BC72" i="12"/>
  <c r="BC53" i="12"/>
  <c r="BC64" i="12"/>
  <c r="CP118" i="12"/>
  <c r="CO179" i="12"/>
  <c r="CM98" i="12"/>
  <c r="CL159" i="12"/>
  <c r="AM24" i="12"/>
  <c r="AN13" i="12"/>
  <c r="AN21" i="12" s="1"/>
  <c r="BW225" i="12"/>
  <c r="AM47" i="12"/>
  <c r="AM45" i="12"/>
  <c r="AM46" i="12"/>
  <c r="AM44" i="12"/>
  <c r="AN15" i="12"/>
  <c r="AN22" i="12" s="1"/>
  <c r="BT217" i="28"/>
  <c r="BT231" i="28" s="1"/>
  <c r="BT233" i="28" s="1"/>
  <c r="BU190" i="28"/>
  <c r="BO26" i="12"/>
  <c r="E23" i="21"/>
  <c r="CQ96" i="12"/>
  <c r="CP157" i="12"/>
  <c r="BY224" i="12"/>
  <c r="CC104" i="12"/>
  <c r="CB165" i="12"/>
  <c r="CU26" i="12"/>
  <c r="CT27" i="12"/>
  <c r="CB97" i="12"/>
  <c r="CA135" i="12"/>
  <c r="CA158" i="12"/>
  <c r="CN161" i="12"/>
  <c r="CO100" i="12"/>
  <c r="AF227" i="12"/>
  <c r="BX88" i="28"/>
  <c r="BW149" i="28"/>
  <c r="BW126" i="28"/>
  <c r="AG89" i="12"/>
  <c r="AH89" i="12" s="1"/>
  <c r="AH88" i="12"/>
  <c r="AL68" i="28"/>
  <c r="AL33" i="28"/>
  <c r="AL69" i="28"/>
  <c r="AL36" i="28"/>
  <c r="AL40" i="28"/>
  <c r="AL37" i="28"/>
  <c r="AL29" i="28"/>
  <c r="AL38" i="28"/>
  <c r="AL67" i="28"/>
  <c r="AL35" i="28"/>
  <c r="AL66" i="28"/>
  <c r="AL34" i="28"/>
  <c r="AL27" i="28"/>
  <c r="AL72" i="28"/>
  <c r="AL74" i="28"/>
  <c r="AL73" i="28"/>
  <c r="AL32" i="28"/>
  <c r="AL133" i="28"/>
  <c r="AL75" i="28"/>
  <c r="AL30" i="28"/>
  <c r="AL31" i="28"/>
  <c r="AL23" i="28"/>
  <c r="AL70" i="28"/>
  <c r="AL71" i="28"/>
  <c r="Y221" i="28"/>
  <c r="Y226" i="28"/>
  <c r="BD17" i="28"/>
  <c r="BD39" i="28"/>
  <c r="BE16" i="28"/>
  <c r="BB49" i="12"/>
  <c r="AX233" i="28"/>
  <c r="AG92" i="12"/>
  <c r="AG138" i="12" s="1"/>
  <c r="AH85" i="12"/>
  <c r="AH92" i="12" s="1"/>
  <c r="C6" i="21" s="1"/>
  <c r="DK17" i="12"/>
  <c r="DJ27" i="12"/>
  <c r="DK26" i="12"/>
  <c r="J226" i="28"/>
  <c r="J221" i="28"/>
  <c r="DA105" i="12"/>
  <c r="CZ166" i="12"/>
  <c r="AG84" i="28"/>
  <c r="AG130" i="28" s="1"/>
  <c r="AH77" i="28"/>
  <c r="AH84" i="28" s="1"/>
  <c r="AN24" i="28"/>
  <c r="AO11" i="28"/>
  <c r="J234" i="12"/>
  <c r="J229" i="12"/>
  <c r="BN233" i="28"/>
  <c r="CR102" i="12"/>
  <c r="CQ163" i="12"/>
  <c r="BC19" i="12"/>
  <c r="BC43" i="12"/>
  <c r="BD18" i="12"/>
  <c r="AL87" i="12"/>
  <c r="BZ178" i="12"/>
  <c r="CA117" i="12"/>
  <c r="CQ115" i="12"/>
  <c r="CP176" i="12"/>
  <c r="AF219" i="28"/>
  <c r="BR233" i="28"/>
  <c r="BY225" i="12"/>
  <c r="BY239" i="12" s="1"/>
  <c r="BY241" i="12" s="1"/>
  <c r="DB101" i="12"/>
  <c r="DA162" i="12"/>
  <c r="AG81" i="28"/>
  <c r="AH81" i="28" s="1"/>
  <c r="AH80" i="28"/>
  <c r="CD26" i="12"/>
  <c r="CC27" i="12"/>
  <c r="BV207" i="28"/>
  <c r="BV201" i="28"/>
  <c r="BV209" i="28"/>
  <c r="BV205" i="28"/>
  <c r="BV206" i="28"/>
  <c r="BV214" i="28"/>
  <c r="BV208" i="28"/>
  <c r="BV185" i="28"/>
  <c r="BV187" i="28"/>
  <c r="BV204" i="28"/>
  <c r="BV200" i="28"/>
  <c r="BV202" i="28"/>
  <c r="AL48" i="12"/>
  <c r="AL85" i="12" s="1"/>
  <c r="AL141" i="12"/>
  <c r="AL31" i="12"/>
  <c r="BV188" i="28"/>
  <c r="BV190" i="28"/>
  <c r="BX225" i="12"/>
  <c r="BX239" i="12" s="1"/>
  <c r="BX241" i="12" s="1"/>
  <c r="BU216" i="28"/>
  <c r="AM19" i="28"/>
  <c r="CA116" i="12"/>
  <c r="CA134" i="12" s="1"/>
  <c r="BZ177" i="12"/>
  <c r="Y234" i="12"/>
  <c r="Y229" i="12"/>
  <c r="DA114" i="12"/>
  <c r="CZ175" i="12"/>
  <c r="BZ134" i="12"/>
  <c r="AG134" i="28"/>
  <c r="AH134" i="28" s="1"/>
  <c r="AH132" i="28"/>
  <c r="BD38" i="12" l="1"/>
  <c r="BD37" i="12"/>
  <c r="BD34" i="12"/>
  <c r="BD41" i="12"/>
  <c r="BD79" i="12"/>
  <c r="BD42" i="12"/>
  <c r="BD74" i="12"/>
  <c r="BD76" i="12"/>
  <c r="BD80" i="12"/>
  <c r="BD82" i="12"/>
  <c r="BD78" i="12"/>
  <c r="BD39" i="12"/>
  <c r="BD33" i="12"/>
  <c r="BD77" i="12"/>
  <c r="BD40" i="12"/>
  <c r="BD35" i="12"/>
  <c r="BD28" i="12"/>
  <c r="BD83" i="12"/>
  <c r="BD81" i="12"/>
  <c r="BD75" i="12"/>
  <c r="BE11" i="12"/>
  <c r="BD36" i="12"/>
  <c r="BD27" i="12"/>
  <c r="BC89" i="12"/>
  <c r="BC140" i="12"/>
  <c r="CN98" i="12"/>
  <c r="CM159" i="12"/>
  <c r="CQ118" i="12"/>
  <c r="CP179" i="12"/>
  <c r="AN47" i="12"/>
  <c r="AN45" i="12"/>
  <c r="AN46" i="12"/>
  <c r="AN44" i="12"/>
  <c r="AO15" i="12"/>
  <c r="AO22" i="12" s="1"/>
  <c r="AN24" i="12"/>
  <c r="AO13" i="12"/>
  <c r="AO21" i="12" s="1"/>
  <c r="Y250" i="12"/>
  <c r="Y244" i="12"/>
  <c r="CR163" i="12"/>
  <c r="CS102" i="12"/>
  <c r="J242" i="28"/>
  <c r="J245" i="28" s="1"/>
  <c r="J258" i="28" s="1"/>
  <c r="J259" i="28" s="1"/>
  <c r="J225" i="28" s="1"/>
  <c r="J236" i="28"/>
  <c r="AL41" i="28"/>
  <c r="AL44" i="28"/>
  <c r="AL55" i="28"/>
  <c r="AL78" i="28"/>
  <c r="CV26" i="12"/>
  <c r="G23" i="21"/>
  <c r="Y251" i="12"/>
  <c r="DC101" i="12"/>
  <c r="DB162" i="12"/>
  <c r="AG143" i="12"/>
  <c r="AH138" i="12"/>
  <c r="AL63" i="28"/>
  <c r="AL52" i="28"/>
  <c r="BW239" i="12"/>
  <c r="BW241" i="12" s="1"/>
  <c r="AO20" i="28"/>
  <c r="BW188" i="28"/>
  <c r="BW190" i="28"/>
  <c r="AL45" i="28"/>
  <c r="AL56" i="28"/>
  <c r="AL49" i="28"/>
  <c r="AL60" i="28"/>
  <c r="AL51" i="28"/>
  <c r="AL62" i="28"/>
  <c r="BY88" i="28"/>
  <c r="BX149" i="28"/>
  <c r="BX126" i="28"/>
  <c r="BV217" i="28"/>
  <c r="BV231" i="28" s="1"/>
  <c r="BV233" i="28" s="1"/>
  <c r="AL92" i="12"/>
  <c r="AL138" i="12" s="1"/>
  <c r="J243" i="28"/>
  <c r="AL57" i="28"/>
  <c r="AL46" i="28"/>
  <c r="AL79" i="28" s="1"/>
  <c r="CA212" i="12"/>
  <c r="CA213" i="12"/>
  <c r="CA195" i="12"/>
  <c r="CA209" i="12"/>
  <c r="CA222" i="12"/>
  <c r="CA208" i="12"/>
  <c r="CA217" i="12"/>
  <c r="CA193" i="12"/>
  <c r="CA197" i="12"/>
  <c r="CA210" i="12"/>
  <c r="CA214" i="12"/>
  <c r="CA215" i="12"/>
  <c r="CA216" i="12"/>
  <c r="BZ193" i="12"/>
  <c r="BZ196" i="12" s="1"/>
  <c r="BZ208" i="12"/>
  <c r="BZ217" i="12"/>
  <c r="BZ195" i="12"/>
  <c r="BZ209" i="12"/>
  <c r="BZ222" i="12"/>
  <c r="BZ197" i="12"/>
  <c r="BZ215" i="12"/>
  <c r="BZ214" i="12"/>
  <c r="BZ210" i="12"/>
  <c r="BZ212" i="12"/>
  <c r="BZ216" i="12"/>
  <c r="BZ213" i="12"/>
  <c r="AL142" i="12"/>
  <c r="DL26" i="12"/>
  <c r="DK27" i="12"/>
  <c r="AL80" i="28"/>
  <c r="BC49" i="12"/>
  <c r="Y243" i="28"/>
  <c r="AL50" i="28"/>
  <c r="AL61" i="28"/>
  <c r="CC97" i="12"/>
  <c r="CB135" i="12"/>
  <c r="CB158" i="12"/>
  <c r="CD104" i="12"/>
  <c r="CI104" i="12" s="1"/>
  <c r="CC165" i="12"/>
  <c r="CD165" i="12" s="1"/>
  <c r="C31" i="40" s="1"/>
  <c r="DB114" i="12"/>
  <c r="DA175" i="12"/>
  <c r="CB117" i="12"/>
  <c r="CA178" i="12"/>
  <c r="J251" i="12"/>
  <c r="DB105" i="12"/>
  <c r="DA166" i="12"/>
  <c r="Y242" i="28"/>
  <c r="Y236" i="28"/>
  <c r="AL58" i="28"/>
  <c r="AL47" i="28"/>
  <c r="CP100" i="12"/>
  <c r="CO161" i="12"/>
  <c r="BU217" i="28"/>
  <c r="BU231" i="28" s="1"/>
  <c r="BU233" i="28" s="1"/>
  <c r="BE17" i="28"/>
  <c r="BE39" i="28"/>
  <c r="BF16" i="28"/>
  <c r="BW207" i="28"/>
  <c r="BW201" i="28"/>
  <c r="BW209" i="28"/>
  <c r="BW205" i="28"/>
  <c r="BW206" i="28"/>
  <c r="BW214" i="28"/>
  <c r="BW204" i="28"/>
  <c r="BW208" i="28"/>
  <c r="BW202" i="28"/>
  <c r="BW185" i="28"/>
  <c r="BW187" i="28"/>
  <c r="BW200" i="28"/>
  <c r="CR96" i="12"/>
  <c r="CQ157" i="12"/>
  <c r="BD19" i="12"/>
  <c r="BE18" i="12" s="1"/>
  <c r="BD43" i="12"/>
  <c r="AG135" i="28"/>
  <c r="AH130" i="28"/>
  <c r="CB116" i="12"/>
  <c r="CA177" i="12"/>
  <c r="CA196" i="12" s="1"/>
  <c r="CE26" i="12"/>
  <c r="F23" i="21"/>
  <c r="CR115" i="12"/>
  <c r="CQ176" i="12"/>
  <c r="J250" i="12"/>
  <c r="J244" i="12"/>
  <c r="AL48" i="28"/>
  <c r="AL59" i="28"/>
  <c r="AM48" i="12"/>
  <c r="AM87" i="12" s="1"/>
  <c r="AM141" i="12"/>
  <c r="AM142" i="12" s="1"/>
  <c r="AM31" i="12"/>
  <c r="AN13" i="28"/>
  <c r="AM21" i="28"/>
  <c r="BV216" i="28"/>
  <c r="AL53" i="28"/>
  <c r="AL64" i="28"/>
  <c r="BD72" i="12" l="1"/>
  <c r="BD61" i="12"/>
  <c r="BD54" i="12"/>
  <c r="BD65" i="12"/>
  <c r="BD88" i="12"/>
  <c r="BD55" i="12"/>
  <c r="BD66" i="12"/>
  <c r="BE23" i="12"/>
  <c r="BD53" i="12"/>
  <c r="BD64" i="12"/>
  <c r="BD67" i="12"/>
  <c r="BD56" i="12"/>
  <c r="BD59" i="12"/>
  <c r="BD70" i="12"/>
  <c r="BD86" i="12"/>
  <c r="BD63" i="12"/>
  <c r="BD52" i="12"/>
  <c r="BD58" i="12"/>
  <c r="BD69" i="12"/>
  <c r="BD60" i="12"/>
  <c r="BD71" i="12"/>
  <c r="BD57" i="12"/>
  <c r="BD68" i="12"/>
  <c r="CR118" i="12"/>
  <c r="CQ179" i="12"/>
  <c r="CO98" i="12"/>
  <c r="CN159" i="12"/>
  <c r="Y253" i="12"/>
  <c r="Y266" i="12" s="1"/>
  <c r="Y267" i="12" s="1"/>
  <c r="Y233" i="12" s="1"/>
  <c r="Z265" i="12" s="1"/>
  <c r="BE19" i="12"/>
  <c r="BF18" i="12" s="1"/>
  <c r="BE43" i="12"/>
  <c r="AO47" i="12"/>
  <c r="AO45" i="12"/>
  <c r="AO46" i="12"/>
  <c r="AO44" i="12"/>
  <c r="AP15" i="12"/>
  <c r="AP22" i="12" s="1"/>
  <c r="CA198" i="12"/>
  <c r="CA225" i="12" s="1"/>
  <c r="CA239" i="12" s="1"/>
  <c r="CA241" i="12" s="1"/>
  <c r="Y245" i="12"/>
  <c r="Y246" i="12" s="1"/>
  <c r="AO24" i="12"/>
  <c r="AP13" i="12"/>
  <c r="AP21" i="12" s="1"/>
  <c r="AM30" i="28"/>
  <c r="AM38" i="28"/>
  <c r="AM69" i="28"/>
  <c r="AM29" i="28"/>
  <c r="AM66" i="28"/>
  <c r="AM31" i="28"/>
  <c r="AM72" i="28"/>
  <c r="AM32" i="28"/>
  <c r="AM68" i="28"/>
  <c r="AM40" i="28"/>
  <c r="AM37" i="28"/>
  <c r="AM33" i="28"/>
  <c r="AM35" i="28"/>
  <c r="AM133" i="28"/>
  <c r="AM34" i="28"/>
  <c r="AM27" i="28"/>
  <c r="AM23" i="28"/>
  <c r="AM75" i="28"/>
  <c r="AM73" i="28"/>
  <c r="AM74" i="28"/>
  <c r="AM36" i="28"/>
  <c r="AM67" i="28"/>
  <c r="AM70" i="28"/>
  <c r="AM71" i="28"/>
  <c r="AL77" i="28"/>
  <c r="BZ198" i="12"/>
  <c r="BD49" i="12"/>
  <c r="J245" i="12"/>
  <c r="J246" i="12" s="1"/>
  <c r="BX188" i="28"/>
  <c r="AG226" i="12"/>
  <c r="AG144" i="12"/>
  <c r="AH143" i="12"/>
  <c r="AH144" i="12" s="1"/>
  <c r="BZ88" i="28"/>
  <c r="BY149" i="28"/>
  <c r="BY126" i="28"/>
  <c r="J227" i="28"/>
  <c r="J229" i="28" s="1"/>
  <c r="K257" i="28"/>
  <c r="K220" i="28"/>
  <c r="J253" i="12"/>
  <c r="J266" i="12" s="1"/>
  <c r="J267" i="12" s="1"/>
  <c r="J233" i="12" s="1"/>
  <c r="Y237" i="28"/>
  <c r="Y238" i="28" s="1"/>
  <c r="DM26" i="12"/>
  <c r="C37" i="21" s="1"/>
  <c r="H23" i="21"/>
  <c r="AM85" i="12"/>
  <c r="CT102" i="12"/>
  <c r="CS163" i="12"/>
  <c r="BF39" i="28"/>
  <c r="BF17" i="28"/>
  <c r="BG16" i="28" s="1"/>
  <c r="DC114" i="12"/>
  <c r="DB175" i="12"/>
  <c r="DC105" i="12"/>
  <c r="DB166" i="12"/>
  <c r="AL81" i="28"/>
  <c r="J237" i="28"/>
  <c r="J238" i="28" s="1"/>
  <c r="J239" i="28" s="1"/>
  <c r="CC116" i="12"/>
  <c r="CB177" i="12"/>
  <c r="BZ224" i="12"/>
  <c r="AL143" i="12"/>
  <c r="AL132" i="28"/>
  <c r="BW216" i="28"/>
  <c r="BW217" i="28" s="1"/>
  <c r="AP11" i="28"/>
  <c r="AP20" i="28"/>
  <c r="AO24" i="28"/>
  <c r="CC117" i="12"/>
  <c r="CB178" i="12"/>
  <c r="CD97" i="12"/>
  <c r="CI97" i="12" s="1"/>
  <c r="CC158" i="12"/>
  <c r="CC135" i="12"/>
  <c r="CD135" i="12" s="1"/>
  <c r="DD101" i="12"/>
  <c r="DC162" i="12"/>
  <c r="CS96" i="12"/>
  <c r="CR157" i="12"/>
  <c r="CJ104" i="12"/>
  <c r="CI165" i="12"/>
  <c r="BX207" i="28"/>
  <c r="BX201" i="28"/>
  <c r="BX209" i="28"/>
  <c r="BX205" i="28"/>
  <c r="BX206" i="28"/>
  <c r="BX214" i="28"/>
  <c r="BX200" i="28"/>
  <c r="BX202" i="28"/>
  <c r="BX187" i="28"/>
  <c r="BX185" i="28"/>
  <c r="BX190" i="28" s="1"/>
  <c r="BX204" i="28"/>
  <c r="BX208" i="28"/>
  <c r="AN19" i="28"/>
  <c r="CB134" i="12"/>
  <c r="CA224" i="12"/>
  <c r="CS115" i="12"/>
  <c r="CR176" i="12"/>
  <c r="AG136" i="28"/>
  <c r="AG218" i="28"/>
  <c r="AH135" i="28"/>
  <c r="AH136" i="28" s="1"/>
  <c r="CP161" i="12"/>
  <c r="CQ100" i="12"/>
  <c r="Y245" i="28"/>
  <c r="Y258" i="28" s="1"/>
  <c r="Y259" i="28" s="1"/>
  <c r="Y225" i="28" s="1"/>
  <c r="AN48" i="12"/>
  <c r="AN85" i="12" s="1"/>
  <c r="AN92" i="12" s="1"/>
  <c r="AN138" i="12" s="1"/>
  <c r="AN141" i="12"/>
  <c r="AN142" i="12" s="1"/>
  <c r="AN31" i="12"/>
  <c r="BD140" i="12" l="1"/>
  <c r="BD89" i="12"/>
  <c r="BE41" i="12"/>
  <c r="BE79" i="12"/>
  <c r="BE35" i="12"/>
  <c r="BE74" i="12"/>
  <c r="BE40" i="12"/>
  <c r="BE81" i="12"/>
  <c r="BE36" i="12"/>
  <c r="BE76" i="12"/>
  <c r="BE82" i="12"/>
  <c r="BE39" i="12"/>
  <c r="BE80" i="12"/>
  <c r="BE28" i="12"/>
  <c r="BE78" i="12"/>
  <c r="BE83" i="12"/>
  <c r="BE77" i="12"/>
  <c r="BE42" i="12"/>
  <c r="BE38" i="12"/>
  <c r="BE33" i="12"/>
  <c r="BE34" i="12"/>
  <c r="BF11" i="12"/>
  <c r="BE75" i="12"/>
  <c r="BE37" i="12"/>
  <c r="BE27" i="12"/>
  <c r="AN87" i="12"/>
  <c r="CP98" i="12"/>
  <c r="CO159" i="12"/>
  <c r="Y235" i="12"/>
  <c r="Y237" i="12" s="1"/>
  <c r="Z228" i="12"/>
  <c r="CS118" i="12"/>
  <c r="CR179" i="12"/>
  <c r="AP24" i="12"/>
  <c r="AQ13" i="12"/>
  <c r="AQ21" i="12" s="1"/>
  <c r="BG17" i="28"/>
  <c r="BG39" i="28"/>
  <c r="BH16" i="28"/>
  <c r="BW231" i="28"/>
  <c r="BW233" i="28" s="1"/>
  <c r="CD117" i="12"/>
  <c r="CI117" i="12" s="1"/>
  <c r="CC178" i="12"/>
  <c r="CD178" i="12" s="1"/>
  <c r="BZ225" i="12"/>
  <c r="AM47" i="28"/>
  <c r="AM58" i="28"/>
  <c r="AM80" i="28"/>
  <c r="AL226" i="12"/>
  <c r="AL144" i="12"/>
  <c r="AM45" i="28"/>
  <c r="AM56" i="28"/>
  <c r="AL84" i="28"/>
  <c r="AL130" i="28" s="1"/>
  <c r="CT115" i="12"/>
  <c r="CS176" i="12"/>
  <c r="CT163" i="12"/>
  <c r="CU163" i="12" s="1"/>
  <c r="CU102" i="12"/>
  <c r="CZ102" i="12" s="1"/>
  <c r="BF19" i="12"/>
  <c r="BF43" i="12"/>
  <c r="BG18" i="12"/>
  <c r="CB197" i="12"/>
  <c r="CB215" i="12"/>
  <c r="CB216" i="12"/>
  <c r="CB213" i="12"/>
  <c r="CB193" i="12"/>
  <c r="CB196" i="12" s="1"/>
  <c r="CB222" i="12"/>
  <c r="CB212" i="12"/>
  <c r="CB214" i="12"/>
  <c r="CB195" i="12"/>
  <c r="CB209" i="12"/>
  <c r="CB210" i="12"/>
  <c r="CB208" i="12"/>
  <c r="CB217" i="12"/>
  <c r="K265" i="12"/>
  <c r="K228" i="12"/>
  <c r="J235" i="12"/>
  <c r="J237" i="12" s="1"/>
  <c r="J247" i="12" s="1"/>
  <c r="AP24" i="28"/>
  <c r="AQ11" i="28"/>
  <c r="AQ20" i="28" s="1"/>
  <c r="AL134" i="28"/>
  <c r="CD116" i="12"/>
  <c r="CI116" i="12" s="1"/>
  <c r="CC177" i="12"/>
  <c r="CD177" i="12" s="1"/>
  <c r="K226" i="28"/>
  <c r="K221" i="28"/>
  <c r="AM48" i="28"/>
  <c r="AM59" i="28"/>
  <c r="AM78" i="28"/>
  <c r="AM55" i="28"/>
  <c r="AM41" i="28"/>
  <c r="AM77" i="28" s="1"/>
  <c r="AM44" i="28"/>
  <c r="Y247" i="12"/>
  <c r="AG219" i="28"/>
  <c r="AH218" i="28"/>
  <c r="AH219" i="28" s="1"/>
  <c r="Y239" i="28"/>
  <c r="AO48" i="12"/>
  <c r="AO85" i="12" s="1"/>
  <c r="AO92" i="12" s="1"/>
  <c r="AO138" i="12" s="1"/>
  <c r="AO141" i="12"/>
  <c r="AO31" i="12"/>
  <c r="DD105" i="12"/>
  <c r="DC166" i="12"/>
  <c r="AM51" i="28"/>
  <c r="AM62" i="28"/>
  <c r="BX216" i="28"/>
  <c r="BX217" i="28" s="1"/>
  <c r="CK104" i="12"/>
  <c r="CJ165" i="12"/>
  <c r="CD158" i="12"/>
  <c r="C27" i="40" s="1"/>
  <c r="C43" i="40" s="1"/>
  <c r="DD114" i="12"/>
  <c r="DC175" i="12"/>
  <c r="AM92" i="12"/>
  <c r="AM138" i="12" s="1"/>
  <c r="C27" i="21"/>
  <c r="AG227" i="12"/>
  <c r="AH226" i="12"/>
  <c r="AM63" i="28"/>
  <c r="AM52" i="28"/>
  <c r="BY206" i="28"/>
  <c r="BY214" i="28"/>
  <c r="BY200" i="28"/>
  <c r="BY208" i="28"/>
  <c r="BY204" i="28"/>
  <c r="BY189" i="28"/>
  <c r="BY205" i="28"/>
  <c r="BY201" i="28"/>
  <c r="BY202" i="28"/>
  <c r="BY185" i="28"/>
  <c r="BY190" i="28" s="1"/>
  <c r="BY187" i="28"/>
  <c r="BY207" i="28"/>
  <c r="BY209" i="28"/>
  <c r="AP46" i="12"/>
  <c r="AP44" i="12"/>
  <c r="AP47" i="12"/>
  <c r="AP45" i="12"/>
  <c r="AQ15" i="12"/>
  <c r="AQ22" i="12" s="1"/>
  <c r="CT96" i="12"/>
  <c r="CS157" i="12"/>
  <c r="BY188" i="28"/>
  <c r="AN143" i="12"/>
  <c r="CA88" i="28"/>
  <c r="BZ126" i="28"/>
  <c r="BZ149" i="28"/>
  <c r="AM49" i="28"/>
  <c r="AM60" i="28"/>
  <c r="AM46" i="28"/>
  <c r="AM57" i="28"/>
  <c r="Z257" i="28"/>
  <c r="Z220" i="28"/>
  <c r="Y227" i="28"/>
  <c r="Y229" i="28" s="1"/>
  <c r="CC134" i="12"/>
  <c r="AM50" i="28"/>
  <c r="AM61" i="28"/>
  <c r="CR100" i="12"/>
  <c r="CQ161" i="12"/>
  <c r="AN21" i="28"/>
  <c r="AO13" i="28"/>
  <c r="AO19" i="28" s="1"/>
  <c r="Z234" i="12"/>
  <c r="Z229" i="12"/>
  <c r="DE101" i="12"/>
  <c r="DD162" i="12"/>
  <c r="CJ97" i="12"/>
  <c r="CI158" i="12"/>
  <c r="CI135" i="12"/>
  <c r="AM53" i="28"/>
  <c r="AM64" i="28"/>
  <c r="BF23" i="12" l="1"/>
  <c r="BE88" i="12"/>
  <c r="BE54" i="12"/>
  <c r="BE65" i="12"/>
  <c r="BE52" i="12"/>
  <c r="BE63" i="12"/>
  <c r="BE86" i="12"/>
  <c r="BE53" i="12"/>
  <c r="BE64" i="12"/>
  <c r="BE71" i="12"/>
  <c r="BE60" i="12"/>
  <c r="BE72" i="12"/>
  <c r="BE61" i="12"/>
  <c r="BE67" i="12"/>
  <c r="BE56" i="12"/>
  <c r="BE58" i="12"/>
  <c r="BE69" i="12"/>
  <c r="BE57" i="12"/>
  <c r="BE68" i="12"/>
  <c r="BE49" i="12"/>
  <c r="BE55" i="12"/>
  <c r="BE66" i="12"/>
  <c r="BE59" i="12"/>
  <c r="BE70" i="12"/>
  <c r="CT118" i="12"/>
  <c r="CS179" i="12"/>
  <c r="CB224" i="12"/>
  <c r="CQ98" i="12"/>
  <c r="CP159" i="12"/>
  <c r="AO87" i="12"/>
  <c r="BX231" i="28"/>
  <c r="BX233" i="28" s="1"/>
  <c r="AM84" i="28"/>
  <c r="AM130" i="28" s="1"/>
  <c r="AR11" i="28"/>
  <c r="AR20" i="28" s="1"/>
  <c r="AQ24" i="28"/>
  <c r="AQ46" i="12"/>
  <c r="AQ47" i="12"/>
  <c r="AQ44" i="12"/>
  <c r="AQ45" i="12"/>
  <c r="AR15" i="12"/>
  <c r="AR22" i="12" s="1"/>
  <c r="AQ24" i="12"/>
  <c r="AR13" i="12"/>
  <c r="AR21" i="12" s="1"/>
  <c r="AP13" i="28"/>
  <c r="AO21" i="28"/>
  <c r="AP19" i="28"/>
  <c r="K242" i="28"/>
  <c r="K236" i="28"/>
  <c r="Z250" i="12"/>
  <c r="Z244" i="12"/>
  <c r="AM81" i="28"/>
  <c r="Z251" i="12"/>
  <c r="BH39" i="28"/>
  <c r="BH17" i="28"/>
  <c r="BI16" i="28"/>
  <c r="BZ189" i="28"/>
  <c r="BZ205" i="28"/>
  <c r="BZ207" i="28"/>
  <c r="BZ187" i="28"/>
  <c r="BZ204" i="28"/>
  <c r="BZ200" i="28"/>
  <c r="BZ216" i="28" s="1"/>
  <c r="BZ201" i="28"/>
  <c r="BZ202" i="28"/>
  <c r="BZ185" i="28"/>
  <c r="BZ188" i="28" s="1"/>
  <c r="BZ214" i="28"/>
  <c r="BZ206" i="28"/>
  <c r="BZ209" i="28"/>
  <c r="BZ208" i="28"/>
  <c r="CB88" i="28"/>
  <c r="CA149" i="28"/>
  <c r="CA126" i="28"/>
  <c r="CJ117" i="12"/>
  <c r="CI178" i="12"/>
  <c r="BY216" i="28"/>
  <c r="BY217" i="28" s="1"/>
  <c r="BY231" i="28" s="1"/>
  <c r="BY233" i="28" s="1"/>
  <c r="CC195" i="12"/>
  <c r="CD195" i="12" s="1"/>
  <c r="CC209" i="12"/>
  <c r="CD209" i="12" s="1"/>
  <c r="E26" i="40" s="1"/>
  <c r="CC222" i="12"/>
  <c r="CD222" i="12" s="1"/>
  <c r="E36" i="40" s="1"/>
  <c r="CC210" i="12"/>
  <c r="CD210" i="12" s="1"/>
  <c r="E27" i="40" s="1"/>
  <c r="CC216" i="12"/>
  <c r="CD216" i="12" s="1"/>
  <c r="E31" i="40" s="1"/>
  <c r="CC213" i="12"/>
  <c r="CD213" i="12" s="1"/>
  <c r="E29" i="40" s="1"/>
  <c r="CC197" i="12"/>
  <c r="CD197" i="12" s="1"/>
  <c r="CC208" i="12"/>
  <c r="CC214" i="12"/>
  <c r="CD214" i="12" s="1"/>
  <c r="E30" i="40" s="1"/>
  <c r="CC193" i="12"/>
  <c r="CD193" i="12" s="1"/>
  <c r="CC215" i="12"/>
  <c r="CD215" i="12" s="1"/>
  <c r="CC217" i="12"/>
  <c r="CD217" i="12" s="1"/>
  <c r="CC212" i="12"/>
  <c r="CD212" i="12" s="1"/>
  <c r="CD134" i="12"/>
  <c r="AN226" i="12"/>
  <c r="AN144" i="12"/>
  <c r="AH227" i="12"/>
  <c r="C9" i="21"/>
  <c r="DE114" i="12"/>
  <c r="DD175" i="12"/>
  <c r="AO142" i="12"/>
  <c r="BG19" i="12"/>
  <c r="BH18" i="12" s="1"/>
  <c r="BG43" i="12"/>
  <c r="CL104" i="12"/>
  <c r="CK165" i="12"/>
  <c r="DE105" i="12"/>
  <c r="DD166" i="12"/>
  <c r="K243" i="28"/>
  <c r="AN74" i="28"/>
  <c r="AN33" i="28"/>
  <c r="AN73" i="28"/>
  <c r="AN34" i="28"/>
  <c r="AN75" i="28"/>
  <c r="AN35" i="28"/>
  <c r="AN133" i="28"/>
  <c r="AN66" i="28"/>
  <c r="AN67" i="28"/>
  <c r="AN36" i="28"/>
  <c r="AN72" i="28"/>
  <c r="AN32" i="28"/>
  <c r="AN31" i="28"/>
  <c r="AN23" i="28"/>
  <c r="AN68" i="28"/>
  <c r="AN37" i="28"/>
  <c r="AN27" i="28"/>
  <c r="AN69" i="28"/>
  <c r="AN38" i="28"/>
  <c r="AN70" i="28"/>
  <c r="AN30" i="28"/>
  <c r="AN40" i="28"/>
  <c r="AN71" i="28"/>
  <c r="AN29" i="28"/>
  <c r="CU115" i="12"/>
  <c r="CZ115" i="12" s="1"/>
  <c r="CT176" i="12"/>
  <c r="CU176" i="12" s="1"/>
  <c r="CJ116" i="12"/>
  <c r="CI177" i="12"/>
  <c r="K234" i="12"/>
  <c r="K229" i="12"/>
  <c r="AL227" i="12"/>
  <c r="AP48" i="12"/>
  <c r="AP87" i="12" s="1"/>
  <c r="AP141" i="12"/>
  <c r="AP142" i="12" s="1"/>
  <c r="AP31" i="12"/>
  <c r="CZ163" i="12"/>
  <c r="DA102" i="12"/>
  <c r="CK97" i="12"/>
  <c r="CJ135" i="12"/>
  <c r="CJ158" i="12"/>
  <c r="CU96" i="12"/>
  <c r="CZ96" i="12" s="1"/>
  <c r="CT157" i="12"/>
  <c r="AM143" i="12"/>
  <c r="AM132" i="28"/>
  <c r="DF101" i="12"/>
  <c r="DE162" i="12"/>
  <c r="AM79" i="28"/>
  <c r="CS100" i="12"/>
  <c r="CR161" i="12"/>
  <c r="CI134" i="12"/>
  <c r="Z226" i="28"/>
  <c r="Z221" i="28"/>
  <c r="CC196" i="12"/>
  <c r="CD196" i="12" s="1"/>
  <c r="AL135" i="28"/>
  <c r="BZ239" i="12"/>
  <c r="BZ241" i="12" s="1"/>
  <c r="CB198" i="12"/>
  <c r="CB225" i="12" s="1"/>
  <c r="CB239" i="12" s="1"/>
  <c r="CB241" i="12" s="1"/>
  <c r="BE89" i="12" l="1"/>
  <c r="BE140" i="12"/>
  <c r="BF78" i="12"/>
  <c r="BF80" i="12"/>
  <c r="BF76" i="12"/>
  <c r="BG11" i="12"/>
  <c r="BF34" i="12"/>
  <c r="BF41" i="12"/>
  <c r="BF39" i="12"/>
  <c r="BF35" i="12"/>
  <c r="BF42" i="12"/>
  <c r="BF40" i="12"/>
  <c r="BF37" i="12"/>
  <c r="BF36" i="12"/>
  <c r="BF38" i="12"/>
  <c r="BF74" i="12"/>
  <c r="BF83" i="12"/>
  <c r="BF79" i="12"/>
  <c r="BF82" i="12"/>
  <c r="BF81" i="12"/>
  <c r="BF75" i="12"/>
  <c r="BF77" i="12"/>
  <c r="BF33" i="12"/>
  <c r="BF28" i="12"/>
  <c r="BF27" i="12"/>
  <c r="CR98" i="12"/>
  <c r="CQ159" i="12"/>
  <c r="CU118" i="12"/>
  <c r="CT179" i="12"/>
  <c r="CU179" i="12" s="1"/>
  <c r="Z253" i="12"/>
  <c r="Z266" i="12" s="1"/>
  <c r="Z267" i="12" s="1"/>
  <c r="Z233" i="12" s="1"/>
  <c r="AA265" i="12" s="1"/>
  <c r="AR24" i="12"/>
  <c r="AS13" i="12"/>
  <c r="AS21" i="12" s="1"/>
  <c r="AS11" i="28"/>
  <c r="AS20" i="28"/>
  <c r="AR24" i="28"/>
  <c r="BH19" i="12"/>
  <c r="BH43" i="12"/>
  <c r="BI18" i="12"/>
  <c r="AR44" i="12"/>
  <c r="AR46" i="12"/>
  <c r="AR47" i="12"/>
  <c r="AR45" i="12"/>
  <c r="AS15" i="12"/>
  <c r="AS22" i="12" s="1"/>
  <c r="AP21" i="28"/>
  <c r="AQ13" i="28"/>
  <c r="AQ19" i="28" s="1"/>
  <c r="AA228" i="12"/>
  <c r="Z235" i="12"/>
  <c r="Z237" i="12" s="1"/>
  <c r="DG101" i="12"/>
  <c r="DF162" i="12"/>
  <c r="CL97" i="12"/>
  <c r="CK135" i="12"/>
  <c r="CK158" i="12"/>
  <c r="CK116" i="12"/>
  <c r="CJ177" i="12"/>
  <c r="AN61" i="28"/>
  <c r="AN50" i="28"/>
  <c r="CC198" i="12"/>
  <c r="CI208" i="12"/>
  <c r="CI217" i="12"/>
  <c r="CI209" i="12"/>
  <c r="CI222" i="12"/>
  <c r="CI214" i="12"/>
  <c r="CI213" i="12"/>
  <c r="CI215" i="12"/>
  <c r="CI210" i="12"/>
  <c r="CI193" i="12"/>
  <c r="CI216" i="12"/>
  <c r="CI195" i="12"/>
  <c r="CI212" i="12"/>
  <c r="AN41" i="28"/>
  <c r="AN78" i="28"/>
  <c r="AN44" i="28"/>
  <c r="AN55" i="28"/>
  <c r="AM226" i="12"/>
  <c r="AM144" i="12"/>
  <c r="AN80" i="28"/>
  <c r="CU157" i="12"/>
  <c r="AN227" i="12"/>
  <c r="DA96" i="12"/>
  <c r="CZ157" i="12"/>
  <c r="DB102" i="12"/>
  <c r="DA163" i="12"/>
  <c r="AN45" i="28"/>
  <c r="AN56" i="28"/>
  <c r="AN46" i="28"/>
  <c r="AN57" i="28"/>
  <c r="AN60" i="28"/>
  <c r="AN49" i="28"/>
  <c r="AM134" i="28"/>
  <c r="AO143" i="12"/>
  <c r="CA204" i="28"/>
  <c r="CA206" i="28"/>
  <c r="CA214" i="28"/>
  <c r="CA185" i="28"/>
  <c r="CA190" i="28" s="1"/>
  <c r="CA202" i="28"/>
  <c r="CA187" i="28"/>
  <c r="CA200" i="28"/>
  <c r="CA201" i="28"/>
  <c r="CA189" i="28"/>
  <c r="CA205" i="28"/>
  <c r="CA207" i="28"/>
  <c r="CA208" i="28"/>
  <c r="CA209" i="28"/>
  <c r="K245" i="28"/>
  <c r="K258" i="28" s="1"/>
  <c r="K259" i="28" s="1"/>
  <c r="K225" i="28" s="1"/>
  <c r="Z242" i="28"/>
  <c r="Z236" i="28"/>
  <c r="BZ190" i="28"/>
  <c r="BZ217" i="28" s="1"/>
  <c r="BZ231" i="28" s="1"/>
  <c r="BZ233" i="28" s="1"/>
  <c r="AN51" i="28"/>
  <c r="AN62" i="28"/>
  <c r="AN59" i="28"/>
  <c r="AN48" i="28"/>
  <c r="DF114" i="12"/>
  <c r="DE175" i="12"/>
  <c r="CA188" i="28"/>
  <c r="BI17" i="28"/>
  <c r="BI39" i="28"/>
  <c r="BJ16" i="28"/>
  <c r="AQ48" i="12"/>
  <c r="AQ87" i="12" s="1"/>
  <c r="AQ141" i="12"/>
  <c r="AQ31" i="12"/>
  <c r="K251" i="12"/>
  <c r="AN52" i="28"/>
  <c r="AN63" i="28"/>
  <c r="CM104" i="12"/>
  <c r="CL165" i="12"/>
  <c r="CC224" i="12"/>
  <c r="CD224" i="12" s="1"/>
  <c r="CD208" i="12"/>
  <c r="AO73" i="28"/>
  <c r="AO32" i="28"/>
  <c r="AO74" i="28"/>
  <c r="AO33" i="28"/>
  <c r="AO67" i="28"/>
  <c r="AO75" i="28"/>
  <c r="AO34" i="28"/>
  <c r="AO72" i="28"/>
  <c r="AO31" i="28"/>
  <c r="AO38" i="28"/>
  <c r="AO27" i="28"/>
  <c r="AO29" i="28"/>
  <c r="AO23" i="28"/>
  <c r="AO40" i="28"/>
  <c r="AO66" i="28"/>
  <c r="AO37" i="28"/>
  <c r="AO35" i="28"/>
  <c r="AO133" i="28"/>
  <c r="AO36" i="28"/>
  <c r="AO68" i="28"/>
  <c r="AO69" i="28"/>
  <c r="AO30" i="28"/>
  <c r="AO70" i="28"/>
  <c r="AO71" i="28"/>
  <c r="AN47" i="28"/>
  <c r="AN58" i="28"/>
  <c r="DF105" i="12"/>
  <c r="DE166" i="12"/>
  <c r="CK117" i="12"/>
  <c r="CJ178" i="12"/>
  <c r="K237" i="28"/>
  <c r="K238" i="28" s="1"/>
  <c r="CT100" i="12"/>
  <c r="CS161" i="12"/>
  <c r="AN53" i="28"/>
  <c r="AN64" i="28"/>
  <c r="AP85" i="12"/>
  <c r="AL218" i="28"/>
  <c r="AL136" i="28"/>
  <c r="Z243" i="28"/>
  <c r="CJ134" i="12"/>
  <c r="K250" i="12"/>
  <c r="K253" i="12" s="1"/>
  <c r="K266" i="12" s="1"/>
  <c r="K267" i="12" s="1"/>
  <c r="K233" i="12" s="1"/>
  <c r="K244" i="12"/>
  <c r="DA115" i="12"/>
  <c r="CZ176" i="12"/>
  <c r="E43" i="40"/>
  <c r="H43" i="40" s="1"/>
  <c r="CC88" i="28"/>
  <c r="CB126" i="28"/>
  <c r="CB149" i="28"/>
  <c r="Z245" i="12"/>
  <c r="Z246" i="12" s="1"/>
  <c r="BF55" i="12" l="1"/>
  <c r="BF66" i="12"/>
  <c r="BG23" i="12"/>
  <c r="BF69" i="12"/>
  <c r="BF58" i="12"/>
  <c r="BF70" i="12"/>
  <c r="BF59" i="12"/>
  <c r="BF88" i="12"/>
  <c r="BF60" i="12"/>
  <c r="BF71" i="12"/>
  <c r="BF56" i="12"/>
  <c r="BF67" i="12"/>
  <c r="BF61" i="12"/>
  <c r="BF72" i="12"/>
  <c r="BF54" i="12"/>
  <c r="BF65" i="12"/>
  <c r="BF63" i="12"/>
  <c r="BF52" i="12"/>
  <c r="BF86" i="12"/>
  <c r="BF49" i="12"/>
  <c r="BF57" i="12"/>
  <c r="BF68" i="12"/>
  <c r="BF53" i="12"/>
  <c r="BF64" i="12"/>
  <c r="Z247" i="12"/>
  <c r="CS98" i="12"/>
  <c r="CR159" i="12"/>
  <c r="AQ85" i="12"/>
  <c r="AQ92" i="12" s="1"/>
  <c r="AQ138" i="12" s="1"/>
  <c r="AS24" i="12"/>
  <c r="AT13" i="12"/>
  <c r="AT21" i="12" s="1"/>
  <c r="AR19" i="28"/>
  <c r="AQ21" i="28"/>
  <c r="AR13" i="28"/>
  <c r="CU100" i="12"/>
  <c r="CZ100" i="12" s="1"/>
  <c r="CT161" i="12"/>
  <c r="CU161" i="12" s="1"/>
  <c r="AO58" i="28"/>
  <c r="AO47" i="28"/>
  <c r="CC225" i="12"/>
  <c r="CD198" i="12"/>
  <c r="DG105" i="12"/>
  <c r="DF166" i="12"/>
  <c r="AO46" i="28"/>
  <c r="AO57" i="28"/>
  <c r="CM97" i="12"/>
  <c r="CL135" i="12"/>
  <c r="CL158" i="12"/>
  <c r="CB187" i="28"/>
  <c r="CB189" i="28"/>
  <c r="CB205" i="28"/>
  <c r="CB201" i="28"/>
  <c r="CB209" i="28"/>
  <c r="CB185" i="28"/>
  <c r="CB188" i="28" s="1"/>
  <c r="CB190" i="28" s="1"/>
  <c r="CB202" i="28"/>
  <c r="CB208" i="28"/>
  <c r="CB207" i="28"/>
  <c r="CB200" i="28"/>
  <c r="CB214" i="28"/>
  <c r="CB204" i="28"/>
  <c r="CB206" i="28"/>
  <c r="AO49" i="28"/>
  <c r="AO60" i="28"/>
  <c r="AM227" i="12"/>
  <c r="DH101" i="12"/>
  <c r="DG162" i="12"/>
  <c r="AP29" i="28"/>
  <c r="AP37" i="28"/>
  <c r="AP30" i="28"/>
  <c r="AP38" i="28"/>
  <c r="AP72" i="28"/>
  <c r="AP31" i="28"/>
  <c r="AP69" i="28"/>
  <c r="AP40" i="28"/>
  <c r="AP36" i="28"/>
  <c r="AP133" i="28"/>
  <c r="AP66" i="28"/>
  <c r="AP23" i="28"/>
  <c r="AP32" i="28"/>
  <c r="AP67" i="28"/>
  <c r="AP34" i="28"/>
  <c r="AP33" i="28"/>
  <c r="AP75" i="28"/>
  <c r="AP27" i="28"/>
  <c r="AP68" i="28"/>
  <c r="AP73" i="28"/>
  <c r="AP74" i="28"/>
  <c r="AP35" i="28"/>
  <c r="AP71" i="28"/>
  <c r="AP70" i="28"/>
  <c r="BI19" i="12"/>
  <c r="BI43" i="12"/>
  <c r="BJ18" i="12"/>
  <c r="AO51" i="28"/>
  <c r="AO62" i="28"/>
  <c r="DB96" i="12"/>
  <c r="DA157" i="12"/>
  <c r="CI224" i="12"/>
  <c r="AM135" i="28"/>
  <c r="CN104" i="12"/>
  <c r="CM165" i="12"/>
  <c r="AP92" i="12"/>
  <c r="AP138" i="12" s="1"/>
  <c r="AS44" i="12"/>
  <c r="AS47" i="12"/>
  <c r="AS45" i="12"/>
  <c r="AS46" i="12"/>
  <c r="AT15" i="12"/>
  <c r="AT22" i="12" s="1"/>
  <c r="AO52" i="28"/>
  <c r="AO63" i="28"/>
  <c r="AS24" i="28"/>
  <c r="AT11" i="28"/>
  <c r="AT20" i="28" s="1"/>
  <c r="CC149" i="28"/>
  <c r="CC126" i="28"/>
  <c r="CD88" i="28"/>
  <c r="AN79" i="28"/>
  <c r="AO45" i="28"/>
  <c r="AO56" i="28"/>
  <c r="Z245" i="28"/>
  <c r="Z258" i="28" s="1"/>
  <c r="Z259" i="28" s="1"/>
  <c r="Z225" i="28" s="1"/>
  <c r="CA216" i="28"/>
  <c r="CA217" i="28" s="1"/>
  <c r="CA231" i="28" s="1"/>
  <c r="CA233" i="28" s="1"/>
  <c r="AO226" i="12"/>
  <c r="AO144" i="12"/>
  <c r="DC102" i="12"/>
  <c r="DB163" i="12"/>
  <c r="L265" i="12"/>
  <c r="L228" i="12"/>
  <c r="K235" i="12"/>
  <c r="K237" i="12" s="1"/>
  <c r="CL117" i="12"/>
  <c r="CK178" i="12"/>
  <c r="CI196" i="12"/>
  <c r="AQ142" i="12"/>
  <c r="AN81" i="28"/>
  <c r="K239" i="28"/>
  <c r="AO80" i="28"/>
  <c r="AO81" i="28" s="1"/>
  <c r="BJ39" i="28"/>
  <c r="BJ17" i="28"/>
  <c r="BK16" i="28"/>
  <c r="DB115" i="12"/>
  <c r="DA176" i="12"/>
  <c r="K227" i="28"/>
  <c r="K229" i="28" s="1"/>
  <c r="L220" i="28"/>
  <c r="L257" i="28"/>
  <c r="CL116" i="12"/>
  <c r="CK177" i="12"/>
  <c r="AA234" i="12"/>
  <c r="AA229" i="12"/>
  <c r="AR48" i="12"/>
  <c r="AR87" i="12" s="1"/>
  <c r="AR141" i="12"/>
  <c r="AR142" i="12" s="1"/>
  <c r="AR31" i="12"/>
  <c r="AN77" i="28"/>
  <c r="CJ208" i="12"/>
  <c r="CJ217" i="12"/>
  <c r="CJ209" i="12"/>
  <c r="CJ222" i="12"/>
  <c r="CJ214" i="12"/>
  <c r="CJ215" i="12"/>
  <c r="CJ216" i="12"/>
  <c r="CJ212" i="12"/>
  <c r="CJ195" i="12"/>
  <c r="CJ210" i="12"/>
  <c r="CJ193" i="12"/>
  <c r="CJ213" i="12"/>
  <c r="AO64" i="28"/>
  <c r="AO53" i="28"/>
  <c r="AN132" i="28"/>
  <c r="AO50" i="28"/>
  <c r="AO61" i="28"/>
  <c r="DG114" i="12"/>
  <c r="DF175" i="12"/>
  <c r="Z237" i="28"/>
  <c r="Z238" i="28" s="1"/>
  <c r="K245" i="12"/>
  <c r="K246" i="12" s="1"/>
  <c r="AL219" i="28"/>
  <c r="AO41" i="28"/>
  <c r="AO79" i="28" s="1"/>
  <c r="AO44" i="28"/>
  <c r="AO77" i="28" s="1"/>
  <c r="AO84" i="28" s="1"/>
  <c r="AO130" i="28" s="1"/>
  <c r="AO55" i="28"/>
  <c r="AO78" i="28"/>
  <c r="AO132" i="28" s="1"/>
  <c r="AO134" i="28" s="1"/>
  <c r="AO59" i="28"/>
  <c r="AO48" i="28"/>
  <c r="CK134" i="12"/>
  <c r="BF89" i="12" l="1"/>
  <c r="BF140" i="12"/>
  <c r="BG37" i="12"/>
  <c r="BG41" i="12"/>
  <c r="BG82" i="12"/>
  <c r="BG34" i="12"/>
  <c r="BG28" i="12"/>
  <c r="BG38" i="12"/>
  <c r="BG80" i="12"/>
  <c r="BG74" i="12"/>
  <c r="BG83" i="12"/>
  <c r="BG33" i="12"/>
  <c r="BG42" i="12"/>
  <c r="BG78" i="12"/>
  <c r="BG77" i="12"/>
  <c r="BG75" i="12"/>
  <c r="BG40" i="12"/>
  <c r="BG79" i="12"/>
  <c r="BG39" i="12"/>
  <c r="BG76" i="12"/>
  <c r="BH11" i="12"/>
  <c r="BH23" i="12" s="1"/>
  <c r="BG35" i="12"/>
  <c r="BG36" i="12"/>
  <c r="BG81" i="12"/>
  <c r="BG27" i="12"/>
  <c r="CS159" i="12"/>
  <c r="CT98" i="12"/>
  <c r="K247" i="12"/>
  <c r="AQ143" i="12"/>
  <c r="AQ226" i="12" s="1"/>
  <c r="AT45" i="12"/>
  <c r="AT44" i="12"/>
  <c r="AT46" i="12"/>
  <c r="AT47" i="12"/>
  <c r="AU15" i="12"/>
  <c r="AU22" i="12" s="1"/>
  <c r="AO135" i="28"/>
  <c r="AT24" i="12"/>
  <c r="AU13" i="12"/>
  <c r="AU21" i="12" s="1"/>
  <c r="AU11" i="28"/>
  <c r="AU20" i="28" s="1"/>
  <c r="AT24" i="28"/>
  <c r="DC163" i="12"/>
  <c r="DD102" i="12"/>
  <c r="AP143" i="12"/>
  <c r="CD149" i="28"/>
  <c r="AP61" i="28"/>
  <c r="AP50" i="28"/>
  <c r="AS13" i="28"/>
  <c r="AS19" i="28" s="1"/>
  <c r="AR21" i="28"/>
  <c r="AO227" i="12"/>
  <c r="CJ196" i="12"/>
  <c r="BJ19" i="12"/>
  <c r="BK18" i="12" s="1"/>
  <c r="BJ43" i="12"/>
  <c r="AP80" i="28"/>
  <c r="AP81" i="28" s="1"/>
  <c r="AP45" i="28"/>
  <c r="AP56" i="28"/>
  <c r="DA100" i="12"/>
  <c r="CZ161" i="12"/>
  <c r="DI101" i="12"/>
  <c r="DH162" i="12"/>
  <c r="DC96" i="12"/>
  <c r="DB157" i="12"/>
  <c r="AP57" i="28"/>
  <c r="AP46" i="28"/>
  <c r="CN97" i="12"/>
  <c r="CM135" i="12"/>
  <c r="CM158" i="12"/>
  <c r="Z239" i="28"/>
  <c r="AA250" i="12"/>
  <c r="AA244" i="12"/>
  <c r="AS48" i="12"/>
  <c r="AS85" i="12" s="1"/>
  <c r="AS92" i="12" s="1"/>
  <c r="AS138" i="12" s="1"/>
  <c r="AS141" i="12"/>
  <c r="AS142" i="12" s="1"/>
  <c r="AS31" i="12"/>
  <c r="AA220" i="28"/>
  <c r="AA257" i="28"/>
  <c r="Z227" i="28"/>
  <c r="Z229" i="28" s="1"/>
  <c r="CK208" i="12"/>
  <c r="CK217" i="12"/>
  <c r="CK193" i="12"/>
  <c r="CK209" i="12"/>
  <c r="CK222" i="12"/>
  <c r="CK214" i="12"/>
  <c r="CK195" i="12"/>
  <c r="CK216" i="12"/>
  <c r="CK215" i="12"/>
  <c r="CK212" i="12"/>
  <c r="CK213" i="12"/>
  <c r="CK210" i="12"/>
  <c r="CJ224" i="12"/>
  <c r="BK39" i="28"/>
  <c r="BK17" i="28"/>
  <c r="BL16" i="28"/>
  <c r="AR85" i="12"/>
  <c r="CM117" i="12"/>
  <c r="CL178" i="12"/>
  <c r="AS87" i="12"/>
  <c r="AP52" i="28"/>
  <c r="AP63" i="28"/>
  <c r="CB216" i="28"/>
  <c r="CB217" i="28" s="1"/>
  <c r="CB231" i="28" s="1"/>
  <c r="CB233" i="28" s="1"/>
  <c r="CC185" i="28"/>
  <c r="CD185" i="28" s="1"/>
  <c r="CC202" i="28"/>
  <c r="CD202" i="28" s="1"/>
  <c r="CC204" i="28"/>
  <c r="CD204" i="28" s="1"/>
  <c r="CC200" i="28"/>
  <c r="CC208" i="28"/>
  <c r="CD208" i="28" s="1"/>
  <c r="CC201" i="28"/>
  <c r="CD201" i="28" s="1"/>
  <c r="CC209" i="28"/>
  <c r="CD209" i="28" s="1"/>
  <c r="CC206" i="28"/>
  <c r="CD206" i="28" s="1"/>
  <c r="CC207" i="28"/>
  <c r="CD207" i="28" s="1"/>
  <c r="CC187" i="28"/>
  <c r="CD187" i="28" s="1"/>
  <c r="CC205" i="28"/>
  <c r="CD205" i="28" s="1"/>
  <c r="CD126" i="28"/>
  <c r="CC189" i="28"/>
  <c r="CD189" i="28" s="1"/>
  <c r="CC214" i="28"/>
  <c r="CD214" i="28" s="1"/>
  <c r="AP49" i="28"/>
  <c r="AP60" i="28"/>
  <c r="AQ67" i="28"/>
  <c r="AQ75" i="28"/>
  <c r="AQ34" i="28"/>
  <c r="AQ68" i="28"/>
  <c r="AQ35" i="28"/>
  <c r="AQ69" i="28"/>
  <c r="AQ40" i="28"/>
  <c r="AQ36" i="28"/>
  <c r="AQ133" i="28"/>
  <c r="AQ66" i="28"/>
  <c r="AQ74" i="28"/>
  <c r="AQ33" i="28"/>
  <c r="AQ32" i="28"/>
  <c r="AQ37" i="28"/>
  <c r="AQ72" i="28"/>
  <c r="AQ38" i="28"/>
  <c r="AQ31" i="28"/>
  <c r="AQ23" i="28"/>
  <c r="AQ27" i="28"/>
  <c r="AQ73" i="28"/>
  <c r="AQ29" i="28"/>
  <c r="AQ30" i="28"/>
  <c r="AQ71" i="28"/>
  <c r="AQ70" i="28"/>
  <c r="DH114" i="12"/>
  <c r="DG175" i="12"/>
  <c r="AP47" i="28"/>
  <c r="AP58" i="28"/>
  <c r="DC115" i="12"/>
  <c r="DB176" i="12"/>
  <c r="CO104" i="12"/>
  <c r="CN165" i="12"/>
  <c r="AA251" i="12"/>
  <c r="L226" i="28"/>
  <c r="L221" i="28"/>
  <c r="AP62" i="28"/>
  <c r="AP51" i="28"/>
  <c r="AP78" i="28"/>
  <c r="AP132" i="28" s="1"/>
  <c r="AP134" i="28" s="1"/>
  <c r="AP55" i="28"/>
  <c r="AP44" i="28"/>
  <c r="AP41" i="28"/>
  <c r="AP79" i="28" s="1"/>
  <c r="AP64" i="28"/>
  <c r="AP53" i="28"/>
  <c r="CC239" i="12"/>
  <c r="CD225" i="12"/>
  <c r="F8" i="21" s="1"/>
  <c r="AM218" i="28"/>
  <c r="AM136" i="28"/>
  <c r="AN84" i="28"/>
  <c r="AN130" i="28" s="1"/>
  <c r="CM116" i="12"/>
  <c r="CM134" i="12" s="1"/>
  <c r="CL177" i="12"/>
  <c r="AN134" i="28"/>
  <c r="CI198" i="12"/>
  <c r="L234" i="12"/>
  <c r="L229" i="12"/>
  <c r="AP48" i="28"/>
  <c r="AP59" i="28"/>
  <c r="CL134" i="12"/>
  <c r="DH105" i="12"/>
  <c r="DG166" i="12"/>
  <c r="BG86" i="12" l="1"/>
  <c r="BG140" i="12" s="1"/>
  <c r="BG52" i="12"/>
  <c r="BG63" i="12"/>
  <c r="BG49" i="12"/>
  <c r="BG58" i="12"/>
  <c r="BG69" i="12"/>
  <c r="BG54" i="12"/>
  <c r="BG65" i="12"/>
  <c r="BG53" i="12"/>
  <c r="BG64" i="12"/>
  <c r="BH34" i="12"/>
  <c r="BH80" i="12"/>
  <c r="BH75" i="12"/>
  <c r="BH38" i="12"/>
  <c r="BH42" i="12"/>
  <c r="BH39" i="12"/>
  <c r="BH78" i="12"/>
  <c r="BH83" i="12"/>
  <c r="BH77" i="12"/>
  <c r="BH37" i="12"/>
  <c r="BH79" i="12"/>
  <c r="BH40" i="12"/>
  <c r="BH81" i="12"/>
  <c r="BH33" i="12"/>
  <c r="BH35" i="12"/>
  <c r="BH76" i="12"/>
  <c r="BH41" i="12"/>
  <c r="BH82" i="12"/>
  <c r="BH74" i="12"/>
  <c r="BI11" i="12"/>
  <c r="BI23" i="12" s="1"/>
  <c r="BH28" i="12"/>
  <c r="BH36" i="12"/>
  <c r="BH27" i="12"/>
  <c r="BG60" i="12"/>
  <c r="BG71" i="12"/>
  <c r="BG59" i="12"/>
  <c r="BG70" i="12"/>
  <c r="BG88" i="12"/>
  <c r="BG89" i="12" s="1"/>
  <c r="BG57" i="12"/>
  <c r="BG68" i="12"/>
  <c r="BG61" i="12"/>
  <c r="BG72" i="12"/>
  <c r="BG56" i="12"/>
  <c r="BG67" i="12"/>
  <c r="BG55" i="12"/>
  <c r="BG66" i="12"/>
  <c r="CT159" i="12"/>
  <c r="CU159" i="12" s="1"/>
  <c r="CU98" i="12"/>
  <c r="CZ98" i="12" s="1"/>
  <c r="AQ144" i="12"/>
  <c r="BK19" i="12"/>
  <c r="BK43" i="12"/>
  <c r="BL18" i="12"/>
  <c r="AV21" i="12"/>
  <c r="AU24" i="12"/>
  <c r="AV13" i="12"/>
  <c r="CM193" i="12"/>
  <c r="CM209" i="12"/>
  <c r="CM222" i="12"/>
  <c r="CM208" i="12"/>
  <c r="CM210" i="12"/>
  <c r="CM216" i="12"/>
  <c r="CM212" i="12"/>
  <c r="CM214" i="12"/>
  <c r="CM215" i="12"/>
  <c r="CM217" i="12"/>
  <c r="CM195" i="12"/>
  <c r="CM213" i="12"/>
  <c r="AS143" i="12"/>
  <c r="AU45" i="12"/>
  <c r="AU44" i="12"/>
  <c r="AU46" i="12"/>
  <c r="AU47" i="12"/>
  <c r="AV15" i="12"/>
  <c r="AV22" i="12" s="1"/>
  <c r="AS21" i="28"/>
  <c r="AT13" i="28"/>
  <c r="AT19" i="28" s="1"/>
  <c r="AV11" i="28"/>
  <c r="AU24" i="28"/>
  <c r="AV20" i="28"/>
  <c r="DI105" i="12"/>
  <c r="DH166" i="12"/>
  <c r="AQ45" i="28"/>
  <c r="AQ56" i="28"/>
  <c r="AQ52" i="28"/>
  <c r="AQ63" i="28"/>
  <c r="AA226" i="28"/>
  <c r="AA221" i="28"/>
  <c r="AR72" i="28"/>
  <c r="AR31" i="28"/>
  <c r="AR73" i="28"/>
  <c r="AR32" i="28"/>
  <c r="AR74" i="28"/>
  <c r="AR33" i="28"/>
  <c r="AR30" i="28"/>
  <c r="AR38" i="28"/>
  <c r="AR37" i="28"/>
  <c r="AR66" i="28"/>
  <c r="AR75" i="28"/>
  <c r="AR69" i="28"/>
  <c r="AR36" i="28"/>
  <c r="AR133" i="28"/>
  <c r="AR40" i="28"/>
  <c r="AR29" i="28"/>
  <c r="AR34" i="28"/>
  <c r="AR35" i="28"/>
  <c r="AR23" i="28"/>
  <c r="AR67" i="28"/>
  <c r="AR68" i="28"/>
  <c r="AR27" i="28"/>
  <c r="AR71" i="28"/>
  <c r="AR70" i="28"/>
  <c r="CN116" i="12"/>
  <c r="CM177" i="12"/>
  <c r="L242" i="28"/>
  <c r="L245" i="28" s="1"/>
  <c r="L258" i="28" s="1"/>
  <c r="L259" i="28" s="1"/>
  <c r="L225" i="28" s="1"/>
  <c r="L236" i="28"/>
  <c r="AQ47" i="28"/>
  <c r="AQ58" i="28"/>
  <c r="CN117" i="12"/>
  <c r="CM178" i="12"/>
  <c r="L243" i="28"/>
  <c r="AQ48" i="28"/>
  <c r="AQ59" i="28"/>
  <c r="CO97" i="12"/>
  <c r="CN135" i="12"/>
  <c r="CN158" i="12"/>
  <c r="CN134" i="12"/>
  <c r="CJ198" i="12"/>
  <c r="CJ225" i="12" s="1"/>
  <c r="CJ239" i="12" s="1"/>
  <c r="CJ241" i="12" s="1"/>
  <c r="DD163" i="12"/>
  <c r="DE102" i="12"/>
  <c r="AQ80" i="28"/>
  <c r="AQ81" i="28" s="1"/>
  <c r="BL17" i="28"/>
  <c r="BL39" i="28"/>
  <c r="BM16" i="28"/>
  <c r="DJ101" i="12"/>
  <c r="DI162" i="12"/>
  <c r="AP77" i="28"/>
  <c r="DB100" i="12"/>
  <c r="DA161" i="12"/>
  <c r="CL193" i="12"/>
  <c r="CL196" i="12" s="1"/>
  <c r="CL209" i="12"/>
  <c r="CL222" i="12"/>
  <c r="CL217" i="12"/>
  <c r="CL208" i="12"/>
  <c r="CL215" i="12"/>
  <c r="CL213" i="12"/>
  <c r="CL195" i="12"/>
  <c r="CL210" i="12"/>
  <c r="CL214" i="12"/>
  <c r="CL212" i="12"/>
  <c r="CL216" i="12"/>
  <c r="DD115" i="12"/>
  <c r="DC176" i="12"/>
  <c r="DD96" i="12"/>
  <c r="DC157" i="12"/>
  <c r="AQ227" i="12"/>
  <c r="CC216" i="28"/>
  <c r="CD216" i="28" s="1"/>
  <c r="CD200" i="28"/>
  <c r="DI114" i="12"/>
  <c r="DH175" i="12"/>
  <c r="AQ46" i="28"/>
  <c r="AQ57" i="28"/>
  <c r="CK224" i="12"/>
  <c r="AA245" i="12"/>
  <c r="AA246" i="12" s="1"/>
  <c r="CC188" i="28"/>
  <c r="CD188" i="28" s="1"/>
  <c r="AO136" i="28"/>
  <c r="AO218" i="28"/>
  <c r="CP104" i="12"/>
  <c r="CO165" i="12"/>
  <c r="L250" i="12"/>
  <c r="L244" i="12"/>
  <c r="AQ44" i="28"/>
  <c r="AQ41" i="28"/>
  <c r="AQ79" i="28" s="1"/>
  <c r="AQ78" i="28"/>
  <c r="AQ132" i="28" s="1"/>
  <c r="AQ134" i="28" s="1"/>
  <c r="AQ55" i="28"/>
  <c r="AQ50" i="28"/>
  <c r="AQ61" i="28"/>
  <c r="AP226" i="12"/>
  <c r="AP144" i="12"/>
  <c r="L251" i="12"/>
  <c r="AT48" i="12"/>
  <c r="AT85" i="12" s="1"/>
  <c r="AT92" i="12" s="1"/>
  <c r="AT138" i="12" s="1"/>
  <c r="AT141" i="12"/>
  <c r="AT142" i="12" s="1"/>
  <c r="AT31" i="12"/>
  <c r="CI225" i="12"/>
  <c r="AN135" i="28"/>
  <c r="AQ49" i="28"/>
  <c r="AQ60" i="28"/>
  <c r="AR92" i="12"/>
  <c r="AR138" i="12" s="1"/>
  <c r="CC241" i="12"/>
  <c r="CD239" i="12"/>
  <c r="CK196" i="12"/>
  <c r="CK198" i="12" s="1"/>
  <c r="AM219" i="28"/>
  <c r="AQ53" i="28"/>
  <c r="AQ64" i="28"/>
  <c r="AQ51" i="28"/>
  <c r="AQ62" i="28"/>
  <c r="AA253" i="12"/>
  <c r="AA266" i="12" s="1"/>
  <c r="AA267" i="12" s="1"/>
  <c r="AA233" i="12" s="1"/>
  <c r="BH61" i="12" l="1"/>
  <c r="BH72" i="12"/>
  <c r="BH59" i="12"/>
  <c r="BH70" i="12"/>
  <c r="BH66" i="12"/>
  <c r="BH55" i="12"/>
  <c r="BH63" i="12"/>
  <c r="BH52" i="12"/>
  <c r="BH86" i="12"/>
  <c r="BH140" i="12" s="1"/>
  <c r="BH49" i="12"/>
  <c r="BH58" i="12"/>
  <c r="BH69" i="12"/>
  <c r="BH88" i="12"/>
  <c r="BH89" i="12" s="1"/>
  <c r="BI28" i="12"/>
  <c r="BI76" i="12"/>
  <c r="BI38" i="12"/>
  <c r="BI34" i="12"/>
  <c r="BI75" i="12"/>
  <c r="BI74" i="12"/>
  <c r="BI41" i="12"/>
  <c r="BJ11" i="12"/>
  <c r="BJ23" i="12" s="1"/>
  <c r="BI83" i="12"/>
  <c r="BI80" i="12"/>
  <c r="BI39" i="12"/>
  <c r="BI79" i="12"/>
  <c r="BI36" i="12"/>
  <c r="BI40" i="12"/>
  <c r="BI82" i="12"/>
  <c r="BI77" i="12"/>
  <c r="BI81" i="12"/>
  <c r="BI33" i="12"/>
  <c r="BI35" i="12"/>
  <c r="BI42" i="12"/>
  <c r="BI78" i="12"/>
  <c r="BI37" i="12"/>
  <c r="BI27" i="12"/>
  <c r="BH57" i="12"/>
  <c r="BH68" i="12"/>
  <c r="BH67" i="12"/>
  <c r="BH56" i="12"/>
  <c r="BH60" i="12"/>
  <c r="BH71" i="12"/>
  <c r="BH53" i="12"/>
  <c r="BH64" i="12"/>
  <c r="BH54" i="12"/>
  <c r="BH65" i="12"/>
  <c r="AT87" i="12"/>
  <c r="CK225" i="12"/>
  <c r="CK239" i="12" s="1"/>
  <c r="CK241" i="12" s="1"/>
  <c r="CM196" i="12"/>
  <c r="DA98" i="12"/>
  <c r="CZ159" i="12"/>
  <c r="CM224" i="12"/>
  <c r="AT21" i="28"/>
  <c r="AU13" i="28"/>
  <c r="AU19" i="28" s="1"/>
  <c r="AV47" i="12"/>
  <c r="AV44" i="12"/>
  <c r="AV46" i="12"/>
  <c r="AV45" i="12"/>
  <c r="AW15" i="12"/>
  <c r="AW22" i="12" s="1"/>
  <c r="AS69" i="28"/>
  <c r="AS40" i="28"/>
  <c r="AS36" i="28"/>
  <c r="AS133" i="28"/>
  <c r="AS66" i="28"/>
  <c r="AS29" i="28"/>
  <c r="AS37" i="28"/>
  <c r="AS30" i="28"/>
  <c r="AS38" i="28"/>
  <c r="AS68" i="28"/>
  <c r="AS35" i="28"/>
  <c r="AS75" i="28"/>
  <c r="AS31" i="28"/>
  <c r="AS33" i="28"/>
  <c r="AS32" i="28"/>
  <c r="AS74" i="28"/>
  <c r="AS34" i="28"/>
  <c r="AS67" i="28"/>
  <c r="AS72" i="28"/>
  <c r="AS23" i="28"/>
  <c r="AS73" i="28"/>
  <c r="AS27" i="28"/>
  <c r="AS71" i="28"/>
  <c r="AS70" i="28"/>
  <c r="AO219" i="28"/>
  <c r="M220" i="28"/>
  <c r="L227" i="28"/>
  <c r="L229" i="28" s="1"/>
  <c r="M257" i="28"/>
  <c r="AA242" i="28"/>
  <c r="AA236" i="28"/>
  <c r="CI239" i="12"/>
  <c r="AR80" i="28"/>
  <c r="AR81" i="28" s="1"/>
  <c r="AP227" i="12"/>
  <c r="DE96" i="12"/>
  <c r="DD157" i="12"/>
  <c r="CO116" i="12"/>
  <c r="CO134" i="12" s="1"/>
  <c r="CN177" i="12"/>
  <c r="AR49" i="28"/>
  <c r="AR60" i="28"/>
  <c r="AR52" i="28"/>
  <c r="AR63" i="28"/>
  <c r="BM39" i="28"/>
  <c r="BM17" i="28"/>
  <c r="BN16" i="28"/>
  <c r="BR16" i="28"/>
  <c r="AR58" i="28"/>
  <c r="AR47" i="28"/>
  <c r="CN193" i="12"/>
  <c r="CN209" i="12"/>
  <c r="CN222" i="12"/>
  <c r="CN210" i="12"/>
  <c r="CN212" i="12"/>
  <c r="CN217" i="12"/>
  <c r="CN208" i="12"/>
  <c r="CN216" i="12"/>
  <c r="CN214" i="12"/>
  <c r="CN215" i="12"/>
  <c r="CN195" i="12"/>
  <c r="CN213" i="12"/>
  <c r="CL198" i="12"/>
  <c r="AR50" i="28"/>
  <c r="AR61" i="28"/>
  <c r="DJ105" i="12"/>
  <c r="DI166" i="12"/>
  <c r="BL19" i="12"/>
  <c r="BM18" i="12" s="1"/>
  <c r="BL43" i="12"/>
  <c r="AR143" i="12"/>
  <c r="DJ114" i="12"/>
  <c r="DI175" i="12"/>
  <c r="DB161" i="12"/>
  <c r="DC100" i="12"/>
  <c r="AP84" i="28"/>
  <c r="AP130" i="28" s="1"/>
  <c r="CP97" i="12"/>
  <c r="CO135" i="12"/>
  <c r="CO158" i="12"/>
  <c r="AR55" i="28"/>
  <c r="AR41" i="28"/>
  <c r="AR78" i="28"/>
  <c r="AR132" i="28" s="1"/>
  <c r="AR134" i="28" s="1"/>
  <c r="AR44" i="28"/>
  <c r="AR79" i="28" s="1"/>
  <c r="AR64" i="28"/>
  <c r="AR53" i="28"/>
  <c r="AR77" i="28" s="1"/>
  <c r="AR84" i="28" s="1"/>
  <c r="AR130" i="28" s="1"/>
  <c r="AW20" i="28"/>
  <c r="AW11" i="28"/>
  <c r="AX11" i="28" s="1"/>
  <c r="AV24" i="28"/>
  <c r="AS226" i="12"/>
  <c r="AS144" i="12"/>
  <c r="AR51" i="28"/>
  <c r="AR62" i="28"/>
  <c r="CQ104" i="12"/>
  <c r="CP165" i="12"/>
  <c r="AB265" i="12"/>
  <c r="AB228" i="12"/>
  <c r="AA235" i="12"/>
  <c r="AA237" i="12" s="1"/>
  <c r="AA247" i="12" s="1"/>
  <c r="AA243" i="28"/>
  <c r="CC190" i="28"/>
  <c r="CM198" i="12"/>
  <c r="CM225" i="12" s="1"/>
  <c r="CM239" i="12" s="1"/>
  <c r="CM241" i="12" s="1"/>
  <c r="L245" i="12"/>
  <c r="L246" i="12" s="1"/>
  <c r="AQ77" i="28"/>
  <c r="AQ84" i="28" s="1"/>
  <c r="AQ130" i="28" s="1"/>
  <c r="CO117" i="12"/>
  <c r="CN178" i="12"/>
  <c r="AR45" i="28"/>
  <c r="AR56" i="28"/>
  <c r="AV24" i="12"/>
  <c r="AW13" i="12"/>
  <c r="AX13" i="12" s="1"/>
  <c r="CD241" i="12"/>
  <c r="F15" i="21" s="1"/>
  <c r="L237" i="28"/>
  <c r="L238" i="28" s="1"/>
  <c r="L239" i="28" s="1"/>
  <c r="AN218" i="28"/>
  <c r="AN136" i="28"/>
  <c r="AT143" i="12"/>
  <c r="AR46" i="28"/>
  <c r="AR57" i="28"/>
  <c r="L253" i="12"/>
  <c r="L266" i="12" s="1"/>
  <c r="L267" i="12" s="1"/>
  <c r="L233" i="12" s="1"/>
  <c r="DD176" i="12"/>
  <c r="DE115" i="12"/>
  <c r="CL224" i="12"/>
  <c r="DK101" i="12"/>
  <c r="DJ162" i="12"/>
  <c r="DF102" i="12"/>
  <c r="DE163" i="12"/>
  <c r="AR48" i="28"/>
  <c r="AR59" i="28"/>
  <c r="AU48" i="12"/>
  <c r="AU85" i="12" s="1"/>
  <c r="AU141" i="12"/>
  <c r="AU142" i="12" s="1"/>
  <c r="AU31" i="12"/>
  <c r="BI57" i="12" l="1"/>
  <c r="BI68" i="12"/>
  <c r="BJ39" i="12"/>
  <c r="BJ81" i="12"/>
  <c r="BJ74" i="12"/>
  <c r="BJ33" i="12"/>
  <c r="BJ76" i="12"/>
  <c r="BJ41" i="12"/>
  <c r="BJ37" i="12"/>
  <c r="BJ79" i="12"/>
  <c r="BJ38" i="12"/>
  <c r="BJ78" i="12"/>
  <c r="BJ34" i="12"/>
  <c r="BJ42" i="12"/>
  <c r="BJ82" i="12"/>
  <c r="BJ77" i="12"/>
  <c r="BK11" i="12"/>
  <c r="BK23" i="12" s="1"/>
  <c r="BJ83" i="12"/>
  <c r="BJ80" i="12"/>
  <c r="BJ36" i="12"/>
  <c r="BJ75" i="12"/>
  <c r="BJ35" i="12"/>
  <c r="BJ28" i="12"/>
  <c r="BJ40" i="12"/>
  <c r="BJ27" i="12"/>
  <c r="BI58" i="12"/>
  <c r="BI69" i="12"/>
  <c r="BI88" i="12"/>
  <c r="BI89" i="12" s="1"/>
  <c r="BI63" i="12"/>
  <c r="BI52" i="12"/>
  <c r="BI86" i="12"/>
  <c r="BI140" i="12" s="1"/>
  <c r="BI49" i="12"/>
  <c r="BI66" i="12"/>
  <c r="BI55" i="12"/>
  <c r="BI65" i="12"/>
  <c r="BI54" i="12"/>
  <c r="BI60" i="12"/>
  <c r="BI71" i="12"/>
  <c r="BI56" i="12"/>
  <c r="BI67" i="12"/>
  <c r="BI59" i="12"/>
  <c r="BI70" i="12"/>
  <c r="BI72" i="12"/>
  <c r="BI61" i="12"/>
  <c r="BI53" i="12"/>
  <c r="BI64" i="12"/>
  <c r="AW21" i="12"/>
  <c r="DA159" i="12"/>
  <c r="DB98" i="12"/>
  <c r="AU87" i="12"/>
  <c r="AR135" i="28"/>
  <c r="AV13" i="28"/>
  <c r="AV19" i="28"/>
  <c r="AU21" i="28"/>
  <c r="CO208" i="12"/>
  <c r="CO217" i="12"/>
  <c r="CO210" i="12"/>
  <c r="CO193" i="12"/>
  <c r="CO212" i="12"/>
  <c r="CO222" i="12"/>
  <c r="CO195" i="12"/>
  <c r="CO216" i="12"/>
  <c r="CO209" i="12"/>
  <c r="CO213" i="12"/>
  <c r="CO214" i="12"/>
  <c r="CO215" i="12"/>
  <c r="BM19" i="12"/>
  <c r="BR18" i="12" s="1"/>
  <c r="BM43" i="12"/>
  <c r="BN18" i="12"/>
  <c r="L19" i="21" s="1"/>
  <c r="L17" i="21" s="1"/>
  <c r="M265" i="12"/>
  <c r="L235" i="12"/>
  <c r="L237" i="12" s="1"/>
  <c r="M228" i="12"/>
  <c r="CQ97" i="12"/>
  <c r="CP158" i="12"/>
  <c r="CP135" i="12"/>
  <c r="BB21" i="12"/>
  <c r="AW24" i="12"/>
  <c r="AX21" i="12"/>
  <c r="BB13" i="12"/>
  <c r="AQ135" i="28"/>
  <c r="CR104" i="12"/>
  <c r="CQ165" i="12"/>
  <c r="BB11" i="28"/>
  <c r="AW24" i="28"/>
  <c r="AX20" i="28"/>
  <c r="BN39" i="28"/>
  <c r="CI241" i="12"/>
  <c r="BB22" i="12"/>
  <c r="AW47" i="12"/>
  <c r="AX47" i="12" s="1"/>
  <c r="AW46" i="12"/>
  <c r="AX46" i="12" s="1"/>
  <c r="AW44" i="12"/>
  <c r="AW45" i="12"/>
  <c r="AX45" i="12" s="1"/>
  <c r="AX22" i="12"/>
  <c r="BB15" i="12"/>
  <c r="AU92" i="12"/>
  <c r="AU138" i="12" s="1"/>
  <c r="AS45" i="28"/>
  <c r="AS56" i="28"/>
  <c r="CN224" i="12"/>
  <c r="AS47" i="28"/>
  <c r="AS58" i="28"/>
  <c r="AA245" i="28"/>
  <c r="AA258" i="28" s="1"/>
  <c r="AA259" i="28" s="1"/>
  <c r="AA225" i="28" s="1"/>
  <c r="AS78" i="28"/>
  <c r="AS132" i="28" s="1"/>
  <c r="AS134" i="28" s="1"/>
  <c r="AS44" i="28"/>
  <c r="AS79" i="28" s="1"/>
  <c r="AS55" i="28"/>
  <c r="AS41" i="28"/>
  <c r="AP135" i="28"/>
  <c r="CL225" i="12"/>
  <c r="BR39" i="28"/>
  <c r="BR17" i="28"/>
  <c r="BS16" i="28" s="1"/>
  <c r="DF96" i="12"/>
  <c r="DE157" i="12"/>
  <c r="AS46" i="28"/>
  <c r="AS57" i="28"/>
  <c r="AS80" i="28"/>
  <c r="AS81" i="28" s="1"/>
  <c r="AT74" i="28"/>
  <c r="AT33" i="28"/>
  <c r="AT67" i="28"/>
  <c r="AT75" i="28"/>
  <c r="AT34" i="28"/>
  <c r="AT68" i="28"/>
  <c r="AT35" i="28"/>
  <c r="AT73" i="28"/>
  <c r="AT32" i="28"/>
  <c r="AT31" i="28"/>
  <c r="AT69" i="28"/>
  <c r="AT36" i="28"/>
  <c r="AT133" i="28"/>
  <c r="AT38" i="28"/>
  <c r="AT27" i="28"/>
  <c r="AT37" i="28"/>
  <c r="AT30" i="28"/>
  <c r="AT23" i="28"/>
  <c r="AT66" i="28"/>
  <c r="AT40" i="28"/>
  <c r="AT29" i="28"/>
  <c r="AT72" i="28"/>
  <c r="AT71" i="28"/>
  <c r="AT70" i="28"/>
  <c r="AN219" i="28"/>
  <c r="DK114" i="12"/>
  <c r="DJ175" i="12"/>
  <c r="AS53" i="28"/>
  <c r="AS64" i="28"/>
  <c r="CP116" i="12"/>
  <c r="CP134" i="12" s="1"/>
  <c r="CO177" i="12"/>
  <c r="L247" i="12"/>
  <c r="CN196" i="12"/>
  <c r="CN198" i="12" s="1"/>
  <c r="DL101" i="12"/>
  <c r="DK162" i="12"/>
  <c r="DL162" i="12" s="1"/>
  <c r="AT226" i="12"/>
  <c r="AT144" i="12"/>
  <c r="CP117" i="12"/>
  <c r="CO178" i="12"/>
  <c r="DD100" i="12"/>
  <c r="DC161" i="12"/>
  <c r="AS49" i="28"/>
  <c r="AS60" i="28"/>
  <c r="DF163" i="12"/>
  <c r="DG102" i="12"/>
  <c r="DK105" i="12"/>
  <c r="DJ166" i="12"/>
  <c r="AA237" i="28"/>
  <c r="AA238" i="28" s="1"/>
  <c r="AS63" i="28"/>
  <c r="AS52" i="28"/>
  <c r="AS227" i="12"/>
  <c r="AR226" i="12"/>
  <c r="AR144" i="12"/>
  <c r="AS48" i="28"/>
  <c r="AS77" i="28" s="1"/>
  <c r="AS84" i="28" s="1"/>
  <c r="AS130" i="28" s="1"/>
  <c r="AS59" i="28"/>
  <c r="AB234" i="12"/>
  <c r="AB229" i="12"/>
  <c r="DF115" i="12"/>
  <c r="DE176" i="12"/>
  <c r="AV48" i="12"/>
  <c r="AV85" i="12" s="1"/>
  <c r="AV92" i="12" s="1"/>
  <c r="AV138" i="12" s="1"/>
  <c r="AV141" i="12"/>
  <c r="AV142" i="12" s="1"/>
  <c r="AV31" i="12"/>
  <c r="CC217" i="28"/>
  <c r="CD190" i="28"/>
  <c r="M226" i="28"/>
  <c r="M221" i="28"/>
  <c r="AS61" i="28"/>
  <c r="AS50" i="28"/>
  <c r="AS62" i="28"/>
  <c r="AS51" i="28"/>
  <c r="BJ59" i="12" l="1"/>
  <c r="BJ70" i="12"/>
  <c r="BJ60" i="12"/>
  <c r="BJ71" i="12"/>
  <c r="BJ65" i="12"/>
  <c r="BJ54" i="12"/>
  <c r="BJ86" i="12"/>
  <c r="BJ140" i="12" s="1"/>
  <c r="BJ52" i="12"/>
  <c r="BJ63" i="12"/>
  <c r="BJ49" i="12"/>
  <c r="BJ53" i="12"/>
  <c r="BJ64" i="12"/>
  <c r="BJ72" i="12"/>
  <c r="BJ61" i="12"/>
  <c r="BJ88" i="12"/>
  <c r="BJ89" i="12" s="1"/>
  <c r="BJ66" i="12"/>
  <c r="BJ55" i="12"/>
  <c r="BJ57" i="12"/>
  <c r="BJ68" i="12"/>
  <c r="BJ58" i="12"/>
  <c r="BJ69" i="12"/>
  <c r="BK41" i="12"/>
  <c r="BL11" i="12"/>
  <c r="BL23" i="12" s="1"/>
  <c r="BK76" i="12"/>
  <c r="BK79" i="12"/>
  <c r="BK28" i="12"/>
  <c r="BK78" i="12"/>
  <c r="BK39" i="12"/>
  <c r="BK77" i="12"/>
  <c r="BK74" i="12"/>
  <c r="BK88" i="12" s="1"/>
  <c r="BK34" i="12"/>
  <c r="BK80" i="12"/>
  <c r="BK35" i="12"/>
  <c r="BK42" i="12"/>
  <c r="BK37" i="12"/>
  <c r="BK81" i="12"/>
  <c r="BK82" i="12"/>
  <c r="BK38" i="12"/>
  <c r="BK36" i="12"/>
  <c r="BK75" i="12"/>
  <c r="BK40" i="12"/>
  <c r="BK83" i="12"/>
  <c r="BK33" i="12"/>
  <c r="BK27" i="12"/>
  <c r="BJ56" i="12"/>
  <c r="BJ67" i="12"/>
  <c r="DB159" i="12"/>
  <c r="DC98" i="12"/>
  <c r="CO196" i="12"/>
  <c r="CO198" i="12" s="1"/>
  <c r="CO225" i="12" s="1"/>
  <c r="CO239" i="12" s="1"/>
  <c r="CO241" i="12" s="1"/>
  <c r="BS17" i="28"/>
  <c r="BS39" i="28"/>
  <c r="BT16" i="28"/>
  <c r="AV143" i="12"/>
  <c r="CN225" i="12"/>
  <c r="CN239" i="12" s="1"/>
  <c r="CN241" i="12" s="1"/>
  <c r="AS135" i="28"/>
  <c r="BR43" i="12"/>
  <c r="BR19" i="12"/>
  <c r="BS18" i="12"/>
  <c r="BB45" i="12"/>
  <c r="BB44" i="12"/>
  <c r="BB47" i="12"/>
  <c r="BB46" i="12"/>
  <c r="BC15" i="12"/>
  <c r="BC22" i="12" s="1"/>
  <c r="AW48" i="12"/>
  <c r="AX48" i="12" s="1"/>
  <c r="AW141" i="12"/>
  <c r="AW31" i="12"/>
  <c r="CO224" i="12"/>
  <c r="DK175" i="12"/>
  <c r="DL175" i="12" s="1"/>
  <c r="DL114" i="12"/>
  <c r="AT53" i="28"/>
  <c r="AT64" i="28"/>
  <c r="BB20" i="28"/>
  <c r="BB24" i="12"/>
  <c r="BB48" i="12"/>
  <c r="BC13" i="12"/>
  <c r="BC21" i="12" s="1"/>
  <c r="AU30" i="28"/>
  <c r="AU38" i="28"/>
  <c r="AU72" i="28"/>
  <c r="AU31" i="28"/>
  <c r="AU73" i="28"/>
  <c r="AU32" i="28"/>
  <c r="AU29" i="28"/>
  <c r="AU37" i="28"/>
  <c r="AU69" i="28"/>
  <c r="AU36" i="28"/>
  <c r="AU133" i="28"/>
  <c r="AU23" i="28"/>
  <c r="AU74" i="28"/>
  <c r="AU75" i="28"/>
  <c r="AU68" i="28"/>
  <c r="AU35" i="28"/>
  <c r="AU27" i="28"/>
  <c r="AU67" i="28"/>
  <c r="AU40" i="28"/>
  <c r="AU33" i="28"/>
  <c r="AU34" i="28"/>
  <c r="AU66" i="28"/>
  <c r="AU70" i="28"/>
  <c r="AU71" i="28"/>
  <c r="M243" i="28"/>
  <c r="AR227" i="12"/>
  <c r="AT51" i="28"/>
  <c r="AT62" i="28"/>
  <c r="DH102" i="12"/>
  <c r="DG163" i="12"/>
  <c r="AT80" i="28"/>
  <c r="AT81" i="28" s="1"/>
  <c r="CQ117" i="12"/>
  <c r="CP178" i="12"/>
  <c r="CP177" i="12"/>
  <c r="CQ116" i="12"/>
  <c r="AT46" i="28"/>
  <c r="AT57" i="28"/>
  <c r="AT48" i="28"/>
  <c r="AT59" i="28"/>
  <c r="DG96" i="12"/>
  <c r="DF157" i="12"/>
  <c r="AP136" i="28"/>
  <c r="AP218" i="28"/>
  <c r="AU143" i="12"/>
  <c r="AX44" i="12"/>
  <c r="AQ218" i="28"/>
  <c r="AQ136" i="28"/>
  <c r="CR97" i="12"/>
  <c r="CQ135" i="12"/>
  <c r="CQ158" i="12"/>
  <c r="AT61" i="28"/>
  <c r="AT50" i="28"/>
  <c r="AT41" i="28"/>
  <c r="AT79" i="28" s="1"/>
  <c r="AT44" i="28"/>
  <c r="AT78" i="28"/>
  <c r="AT132" i="28" s="1"/>
  <c r="AT134" i="28" s="1"/>
  <c r="AT55" i="28"/>
  <c r="CL239" i="12"/>
  <c r="CL241" i="12" s="1"/>
  <c r="CP197" i="12"/>
  <c r="CP215" i="12"/>
  <c r="CP209" i="12"/>
  <c r="CP193" i="12"/>
  <c r="CP196" i="12" s="1"/>
  <c r="CP210" i="12"/>
  <c r="CP217" i="12"/>
  <c r="CP214" i="12"/>
  <c r="CP216" i="12"/>
  <c r="CP195" i="12"/>
  <c r="CP213" i="12"/>
  <c r="CP212" i="12"/>
  <c r="CP222" i="12"/>
  <c r="CP208" i="12"/>
  <c r="AW13" i="28"/>
  <c r="AX13" i="28" s="1"/>
  <c r="AV21" i="28"/>
  <c r="DG115" i="12"/>
  <c r="DF176" i="12"/>
  <c r="AB257" i="28"/>
  <c r="AA227" i="28"/>
  <c r="AA229" i="28" s="1"/>
  <c r="AA239" i="28" s="1"/>
  <c r="AB220" i="28"/>
  <c r="AB250" i="12"/>
  <c r="AB244" i="12"/>
  <c r="AT45" i="28"/>
  <c r="AT56" i="28"/>
  <c r="AT47" i="28"/>
  <c r="AT58" i="28"/>
  <c r="AV87" i="12"/>
  <c r="M234" i="12"/>
  <c r="M229" i="12"/>
  <c r="DE100" i="12"/>
  <c r="DD161" i="12"/>
  <c r="AT49" i="28"/>
  <c r="AT60" i="28"/>
  <c r="DL105" i="12"/>
  <c r="DK166" i="12"/>
  <c r="DL166" i="12" s="1"/>
  <c r="CS104" i="12"/>
  <c r="CR165" i="12"/>
  <c r="BN43" i="12"/>
  <c r="AR136" i="28"/>
  <c r="AR218" i="28"/>
  <c r="AB251" i="12"/>
  <c r="CC231" i="28"/>
  <c r="CD217" i="28"/>
  <c r="M242" i="28"/>
  <c r="M245" i="28" s="1"/>
  <c r="M258" i="28" s="1"/>
  <c r="M259" i="28" s="1"/>
  <c r="M225" i="28" s="1"/>
  <c r="M236" i="28"/>
  <c r="AT227" i="12"/>
  <c r="AT52" i="28"/>
  <c r="AT63" i="28"/>
  <c r="AX28" i="12"/>
  <c r="AX30" i="12"/>
  <c r="AX29" i="12"/>
  <c r="AX31" i="12"/>
  <c r="AX24" i="12"/>
  <c r="BK55" i="12" l="1"/>
  <c r="BK66" i="12"/>
  <c r="BK64" i="12"/>
  <c r="BK53" i="12"/>
  <c r="BK89" i="12"/>
  <c r="BK69" i="12"/>
  <c r="BK58" i="12"/>
  <c r="BK86" i="12"/>
  <c r="BK140" i="12" s="1"/>
  <c r="BK52" i="12"/>
  <c r="BK63" i="12"/>
  <c r="BK49" i="12"/>
  <c r="BK56" i="12"/>
  <c r="BK67" i="12"/>
  <c r="BK60" i="12"/>
  <c r="BK71" i="12"/>
  <c r="BK61" i="12"/>
  <c r="BK72" i="12"/>
  <c r="BL76" i="12"/>
  <c r="BM11" i="12"/>
  <c r="BL81" i="12"/>
  <c r="BL33" i="12"/>
  <c r="BL28" i="12"/>
  <c r="BL38" i="12"/>
  <c r="BL78" i="12"/>
  <c r="BL35" i="12"/>
  <c r="BL37" i="12"/>
  <c r="BL41" i="12"/>
  <c r="BL77" i="12"/>
  <c r="BL79" i="12"/>
  <c r="BL34" i="12"/>
  <c r="BL40" i="12"/>
  <c r="BL80" i="12"/>
  <c r="BL75" i="12"/>
  <c r="BL82" i="12"/>
  <c r="BL36" i="12"/>
  <c r="BL74" i="12"/>
  <c r="BL39" i="12"/>
  <c r="BL83" i="12"/>
  <c r="BL42" i="12"/>
  <c r="BL27" i="12"/>
  <c r="BK68" i="12"/>
  <c r="BK57" i="12"/>
  <c r="BK59" i="12"/>
  <c r="BK70" i="12"/>
  <c r="BK65" i="12"/>
  <c r="BK54" i="12"/>
  <c r="DD98" i="12"/>
  <c r="DC159" i="12"/>
  <c r="BC46" i="12"/>
  <c r="BC44" i="12"/>
  <c r="BC47" i="12"/>
  <c r="BC45" i="12"/>
  <c r="BD15" i="12"/>
  <c r="BD22" i="12" s="1"/>
  <c r="BD21" i="12"/>
  <c r="BC48" i="12"/>
  <c r="BC24" i="12"/>
  <c r="BD13" i="12"/>
  <c r="CP198" i="12"/>
  <c r="AU50" i="28"/>
  <c r="AU61" i="28"/>
  <c r="CD231" i="28"/>
  <c r="CC233" i="28"/>
  <c r="AQ219" i="28"/>
  <c r="N257" i="28"/>
  <c r="N220" i="28"/>
  <c r="M227" i="28"/>
  <c r="M229" i="28" s="1"/>
  <c r="AB226" i="28"/>
  <c r="AB221" i="28"/>
  <c r="CP224" i="12"/>
  <c r="AU226" i="12"/>
  <c r="AU144" i="12"/>
  <c r="DH163" i="12"/>
  <c r="DI102" i="12"/>
  <c r="AU62" i="28"/>
  <c r="AU51" i="28"/>
  <c r="AU53" i="28"/>
  <c r="AU64" i="28"/>
  <c r="AW142" i="12"/>
  <c r="AX142" i="12" s="1"/>
  <c r="D7" i="21" s="1"/>
  <c r="AX141" i="12"/>
  <c r="AU45" i="28"/>
  <c r="AU56" i="28"/>
  <c r="AV226" i="12"/>
  <c r="AV144" i="12"/>
  <c r="BB141" i="12"/>
  <c r="BB31" i="12"/>
  <c r="DE161" i="12"/>
  <c r="DF100" i="12"/>
  <c r="AV68" i="28"/>
  <c r="AV35" i="28"/>
  <c r="AV69" i="28"/>
  <c r="AV40" i="28"/>
  <c r="AV36" i="28"/>
  <c r="AV133" i="28"/>
  <c r="AV66" i="28"/>
  <c r="AV29" i="28"/>
  <c r="AV37" i="28"/>
  <c r="AV67" i="28"/>
  <c r="AV75" i="28"/>
  <c r="AV34" i="28"/>
  <c r="AV74" i="28"/>
  <c r="AV27" i="28"/>
  <c r="AV30" i="28"/>
  <c r="AV32" i="28"/>
  <c r="AV31" i="28"/>
  <c r="AV73" i="28"/>
  <c r="AV23" i="28"/>
  <c r="AV72" i="28"/>
  <c r="AV71" i="28"/>
  <c r="AV38" i="28"/>
  <c r="AV33" i="28"/>
  <c r="AV70" i="28"/>
  <c r="AW85" i="12"/>
  <c r="AT77" i="28"/>
  <c r="AT84" i="28" s="1"/>
  <c r="AT130" i="28" s="1"/>
  <c r="AU49" i="28"/>
  <c r="AU60" i="28"/>
  <c r="BT39" i="28"/>
  <c r="BT17" i="28"/>
  <c r="BU16" i="28"/>
  <c r="BS19" i="12"/>
  <c r="BS43" i="12"/>
  <c r="BT18" i="12"/>
  <c r="AP219" i="28"/>
  <c r="AU78" i="28"/>
  <c r="AU132" i="28" s="1"/>
  <c r="AU134" i="28" s="1"/>
  <c r="AU41" i="28"/>
  <c r="AU44" i="28"/>
  <c r="AU77" i="28" s="1"/>
  <c r="AU84" i="28" s="1"/>
  <c r="AU130" i="28" s="1"/>
  <c r="AU55" i="28"/>
  <c r="CR116" i="12"/>
  <c r="CQ177" i="12"/>
  <c r="AU80" i="28"/>
  <c r="AU81" i="28" s="1"/>
  <c r="AU47" i="28"/>
  <c r="AU79" i="28" s="1"/>
  <c r="AU58" i="28"/>
  <c r="CT104" i="12"/>
  <c r="CS165" i="12"/>
  <c r="AB245" i="12"/>
  <c r="AB246" i="12" s="1"/>
  <c r="CQ134" i="12"/>
  <c r="AW87" i="12"/>
  <c r="AX87" i="12" s="1"/>
  <c r="DH96" i="12"/>
  <c r="DG157" i="12"/>
  <c r="AU48" i="28"/>
  <c r="AU59" i="28"/>
  <c r="AU57" i="28"/>
  <c r="AU46" i="28"/>
  <c r="BC20" i="28"/>
  <c r="BB24" i="28"/>
  <c r="BC11" i="28"/>
  <c r="BB85" i="12"/>
  <c r="BB87" i="12"/>
  <c r="CS97" i="12"/>
  <c r="CR135" i="12"/>
  <c r="CR158" i="12"/>
  <c r="AU63" i="28"/>
  <c r="AU52" i="28"/>
  <c r="DH115" i="12"/>
  <c r="DG176" i="12"/>
  <c r="AY24" i="12"/>
  <c r="AX27" i="12"/>
  <c r="D21" i="21"/>
  <c r="D24" i="21" s="1"/>
  <c r="AR219" i="28"/>
  <c r="M250" i="12"/>
  <c r="M244" i="12"/>
  <c r="M237" i="28"/>
  <c r="M238" i="28" s="1"/>
  <c r="M239" i="28" s="1"/>
  <c r="M251" i="12"/>
  <c r="AB253" i="12"/>
  <c r="AB266" i="12" s="1"/>
  <c r="AB267" i="12" s="1"/>
  <c r="AB233" i="12" s="1"/>
  <c r="AW19" i="28"/>
  <c r="CQ178" i="12"/>
  <c r="CR117" i="12"/>
  <c r="AS218" i="28"/>
  <c r="AS136" i="28"/>
  <c r="BL61" i="12" l="1"/>
  <c r="BL72" i="12"/>
  <c r="BL59" i="12"/>
  <c r="BL70" i="12"/>
  <c r="BL68" i="12"/>
  <c r="BL57" i="12"/>
  <c r="BL53" i="12"/>
  <c r="BL64" i="12"/>
  <c r="BL66" i="12"/>
  <c r="BL55" i="12"/>
  <c r="BL60" i="12"/>
  <c r="BL71" i="12"/>
  <c r="BM23" i="12"/>
  <c r="BN11" i="12"/>
  <c r="BL52" i="12"/>
  <c r="BL86" i="12"/>
  <c r="BL140" i="12" s="1"/>
  <c r="BL63" i="12"/>
  <c r="BL49" i="12"/>
  <c r="BL69" i="12"/>
  <c r="BL58" i="12"/>
  <c r="BL88" i="12"/>
  <c r="BL89" i="12" s="1"/>
  <c r="BL56" i="12"/>
  <c r="BL67" i="12"/>
  <c r="BL54" i="12"/>
  <c r="BL65" i="12"/>
  <c r="DD159" i="12"/>
  <c r="DE98" i="12"/>
  <c r="AU135" i="28"/>
  <c r="BD47" i="12"/>
  <c r="BD46" i="12"/>
  <c r="BD45" i="12"/>
  <c r="BD44" i="12"/>
  <c r="BE15" i="12"/>
  <c r="BE22" i="12" s="1"/>
  <c r="AS219" i="28"/>
  <c r="AC228" i="12"/>
  <c r="AC265" i="12"/>
  <c r="AB235" i="12"/>
  <c r="AB237" i="12" s="1"/>
  <c r="DI96" i="12"/>
  <c r="DH157" i="12"/>
  <c r="AV59" i="28"/>
  <c r="AV48" i="28"/>
  <c r="AV45" i="28"/>
  <c r="AV56" i="28"/>
  <c r="AV80" i="28"/>
  <c r="AV81" i="28" s="1"/>
  <c r="AV227" i="12"/>
  <c r="AV53" i="28"/>
  <c r="AV64" i="28"/>
  <c r="CD233" i="28"/>
  <c r="AV62" i="28"/>
  <c r="AV51" i="28"/>
  <c r="CS117" i="12"/>
  <c r="CR178" i="12"/>
  <c r="AV49" i="28"/>
  <c r="AV60" i="28"/>
  <c r="M245" i="12"/>
  <c r="M246" i="12" s="1"/>
  <c r="CR177" i="12"/>
  <c r="CS116" i="12"/>
  <c r="AW92" i="12"/>
  <c r="AW138" i="12" s="1"/>
  <c r="AX85" i="12"/>
  <c r="AV50" i="28"/>
  <c r="AV61" i="28"/>
  <c r="N226" i="28"/>
  <c r="N221" i="28"/>
  <c r="CP225" i="12"/>
  <c r="BD11" i="28"/>
  <c r="BD20" i="28" s="1"/>
  <c r="BC24" i="28"/>
  <c r="BT19" i="12"/>
  <c r="BT43" i="12"/>
  <c r="BU18" i="12"/>
  <c r="AB242" i="28"/>
  <c r="AB236" i="28"/>
  <c r="DI115" i="12"/>
  <c r="DH176" i="12"/>
  <c r="AT135" i="28"/>
  <c r="AB243" i="28"/>
  <c r="BB142" i="12"/>
  <c r="AB247" i="12"/>
  <c r="BU17" i="28"/>
  <c r="BU39" i="28"/>
  <c r="BV16" i="28"/>
  <c r="CR134" i="12"/>
  <c r="AV46" i="28"/>
  <c r="AV79" i="28" s="1"/>
  <c r="AV57" i="28"/>
  <c r="AV52" i="28"/>
  <c r="AV63" i="28"/>
  <c r="BC87" i="12"/>
  <c r="BC85" i="12"/>
  <c r="BC92" i="12" s="1"/>
  <c r="BC138" i="12" s="1"/>
  <c r="CT97" i="12"/>
  <c r="CS135" i="12"/>
  <c r="CS158" i="12"/>
  <c r="BD48" i="12"/>
  <c r="BD24" i="12"/>
  <c r="BE13" i="12"/>
  <c r="BE21" i="12" s="1"/>
  <c r="CQ213" i="12"/>
  <c r="CQ208" i="12"/>
  <c r="CQ222" i="12"/>
  <c r="CQ209" i="12"/>
  <c r="CQ197" i="12"/>
  <c r="CQ216" i="12"/>
  <c r="CQ217" i="12"/>
  <c r="CQ212" i="12"/>
  <c r="CQ214" i="12"/>
  <c r="CQ210" i="12"/>
  <c r="CQ193" i="12"/>
  <c r="CQ196" i="12" s="1"/>
  <c r="CQ215" i="12"/>
  <c r="CQ195" i="12"/>
  <c r="DJ102" i="12"/>
  <c r="DI163" i="12"/>
  <c r="BB92" i="12"/>
  <c r="BB138" i="12" s="1"/>
  <c r="M253" i="12"/>
  <c r="M266" i="12" s="1"/>
  <c r="M267" i="12" s="1"/>
  <c r="M233" i="12" s="1"/>
  <c r="AW21" i="28"/>
  <c r="AX19" i="28"/>
  <c r="BB13" i="28"/>
  <c r="CU104" i="12"/>
  <c r="CZ104" i="12" s="1"/>
  <c r="CT165" i="12"/>
  <c r="CU165" i="12" s="1"/>
  <c r="AV47" i="28"/>
  <c r="AV58" i="28"/>
  <c r="AV78" i="28"/>
  <c r="AV132" i="28" s="1"/>
  <c r="AV134" i="28" s="1"/>
  <c r="AV44" i="28"/>
  <c r="AV41" i="28"/>
  <c r="AV77" i="28" s="1"/>
  <c r="AV84" i="28" s="1"/>
  <c r="AV130" i="28" s="1"/>
  <c r="AV55" i="28"/>
  <c r="DG100" i="12"/>
  <c r="DF161" i="12"/>
  <c r="AU227" i="12"/>
  <c r="BC141" i="12"/>
  <c r="BC142" i="12" s="1"/>
  <c r="BC31" i="12"/>
  <c r="BM80" i="12" l="1"/>
  <c r="BN80" i="12" s="1"/>
  <c r="BM82" i="12"/>
  <c r="BN82" i="12" s="1"/>
  <c r="BM38" i="12"/>
  <c r="BM75" i="12"/>
  <c r="BN75" i="12" s="1"/>
  <c r="BM81" i="12"/>
  <c r="BN81" i="12" s="1"/>
  <c r="BM39" i="12"/>
  <c r="BM76" i="12"/>
  <c r="BN76" i="12" s="1"/>
  <c r="BM79" i="12"/>
  <c r="BN79" i="12" s="1"/>
  <c r="BM74" i="12"/>
  <c r="BM34" i="12"/>
  <c r="BM42" i="12"/>
  <c r="BM28" i="12"/>
  <c r="BM37" i="12"/>
  <c r="BM41" i="12"/>
  <c r="BM83" i="12"/>
  <c r="BN83" i="12" s="1"/>
  <c r="BM36" i="12"/>
  <c r="BM40" i="12"/>
  <c r="BM33" i="12"/>
  <c r="BR11" i="12"/>
  <c r="CD11" i="12" s="1"/>
  <c r="BM78" i="12"/>
  <c r="BN78" i="12" s="1"/>
  <c r="BM35" i="12"/>
  <c r="BM77" i="12"/>
  <c r="BN77" i="12" s="1"/>
  <c r="BM27" i="12"/>
  <c r="BN23" i="12"/>
  <c r="AX92" i="12"/>
  <c r="D6" i="21" s="1"/>
  <c r="AY85" i="12"/>
  <c r="DE159" i="12"/>
  <c r="DF98" i="12"/>
  <c r="BD24" i="28"/>
  <c r="BE11" i="28"/>
  <c r="BE20" i="28" s="1"/>
  <c r="AV135" i="28"/>
  <c r="BE46" i="12"/>
  <c r="BE45" i="12"/>
  <c r="BE44" i="12"/>
  <c r="BE47" i="12"/>
  <c r="BF15" i="12"/>
  <c r="BF22" i="12" s="1"/>
  <c r="BE48" i="12"/>
  <c r="BE24" i="12"/>
  <c r="BF13" i="12"/>
  <c r="BF21" i="12" s="1"/>
  <c r="CQ198" i="12"/>
  <c r="CQ224" i="12"/>
  <c r="DJ115" i="12"/>
  <c r="DI176" i="12"/>
  <c r="CU97" i="12"/>
  <c r="CZ97" i="12" s="1"/>
  <c r="CT135" i="12"/>
  <c r="CU135" i="12" s="1"/>
  <c r="CT158" i="12"/>
  <c r="AB237" i="28"/>
  <c r="AB238" i="28" s="1"/>
  <c r="AC234" i="12"/>
  <c r="AC229" i="12"/>
  <c r="BD85" i="12"/>
  <c r="BD92" i="12" s="1"/>
  <c r="BD138" i="12" s="1"/>
  <c r="BD87" i="12"/>
  <c r="BB143" i="12"/>
  <c r="DJ163" i="12"/>
  <c r="DK102" i="12"/>
  <c r="CP239" i="12"/>
  <c r="CP241" i="12" s="1"/>
  <c r="DA104" i="12"/>
  <c r="CZ165" i="12"/>
  <c r="N228" i="12"/>
  <c r="M235" i="12"/>
  <c r="M237" i="12" s="1"/>
  <c r="N265" i="12"/>
  <c r="DJ96" i="12"/>
  <c r="DI157" i="12"/>
  <c r="AW73" i="28"/>
  <c r="AX73" i="28" s="1"/>
  <c r="AW32" i="28"/>
  <c r="AW74" i="28"/>
  <c r="AX74" i="28" s="1"/>
  <c r="AW33" i="28"/>
  <c r="AW67" i="28"/>
  <c r="AX67" i="28" s="1"/>
  <c r="AW75" i="28"/>
  <c r="AX75" i="28" s="1"/>
  <c r="AW34" i="28"/>
  <c r="AW72" i="28"/>
  <c r="AX72" i="28" s="1"/>
  <c r="AW31" i="28"/>
  <c r="AW30" i="28"/>
  <c r="AW27" i="28"/>
  <c r="AW23" i="28"/>
  <c r="AW68" i="28"/>
  <c r="AX68" i="28" s="1"/>
  <c r="AW35" i="28"/>
  <c r="AW37" i="28"/>
  <c r="AW69" i="28"/>
  <c r="AX69" i="28" s="1"/>
  <c r="AW36" i="28"/>
  <c r="AW133" i="28"/>
  <c r="AX133" i="28" s="1"/>
  <c r="AW70" i="28"/>
  <c r="AX70" i="28" s="1"/>
  <c r="AW29" i="28"/>
  <c r="AW40" i="28"/>
  <c r="AW38" i="28"/>
  <c r="AW71" i="28"/>
  <c r="AX71" i="28" s="1"/>
  <c r="AW66" i="28"/>
  <c r="BC143" i="12"/>
  <c r="AB245" i="28"/>
  <c r="AB258" i="28" s="1"/>
  <c r="AB259" i="28" s="1"/>
  <c r="AB225" i="28" s="1"/>
  <c r="BD141" i="12"/>
  <c r="BD31" i="12"/>
  <c r="N242" i="28"/>
  <c r="N236" i="28"/>
  <c r="CT116" i="12"/>
  <c r="CS177" i="12"/>
  <c r="CS134" i="12"/>
  <c r="AT218" i="28"/>
  <c r="AT136" i="28"/>
  <c r="M247" i="12"/>
  <c r="AU218" i="28"/>
  <c r="AU136" i="28"/>
  <c r="AW143" i="12"/>
  <c r="AX138" i="12"/>
  <c r="DG161" i="12"/>
  <c r="DH100" i="12"/>
  <c r="CR212" i="12"/>
  <c r="CR213" i="12"/>
  <c r="CR195" i="12"/>
  <c r="CR209" i="12"/>
  <c r="CR222" i="12"/>
  <c r="CR216" i="12"/>
  <c r="CR217" i="12"/>
  <c r="CR193" i="12"/>
  <c r="CR196" i="12" s="1"/>
  <c r="CR214" i="12"/>
  <c r="CR197" i="12"/>
  <c r="CR210" i="12"/>
  <c r="CR208" i="12"/>
  <c r="CR215" i="12"/>
  <c r="BU19" i="12"/>
  <c r="BU43" i="12"/>
  <c r="BV18" i="12"/>
  <c r="CT117" i="12"/>
  <c r="CS178" i="12"/>
  <c r="BV39" i="28"/>
  <c r="BV17" i="28"/>
  <c r="BW16" i="28"/>
  <c r="N243" i="28"/>
  <c r="AX25" i="28"/>
  <c r="AX27" i="28"/>
  <c r="BB19" i="28"/>
  <c r="AX24" i="28"/>
  <c r="AX26" i="28"/>
  <c r="AX21" i="28"/>
  <c r="BM71" i="12" l="1"/>
  <c r="BN71" i="12" s="1"/>
  <c r="BM60" i="12"/>
  <c r="BN60" i="12" s="1"/>
  <c r="BN41" i="12"/>
  <c r="BM55" i="12"/>
  <c r="BN55" i="12" s="1"/>
  <c r="BM66" i="12"/>
  <c r="BN66" i="12" s="1"/>
  <c r="BN36" i="12"/>
  <c r="BM54" i="12"/>
  <c r="BN54" i="12" s="1"/>
  <c r="BM65" i="12"/>
  <c r="BN65" i="12" s="1"/>
  <c r="BN35" i="12"/>
  <c r="BM61" i="12"/>
  <c r="BN61" i="12" s="1"/>
  <c r="BM72" i="12"/>
  <c r="BN72" i="12" s="1"/>
  <c r="BN42" i="12"/>
  <c r="BN38" i="12"/>
  <c r="BM68" i="12"/>
  <c r="BN68" i="12" s="1"/>
  <c r="BM57" i="12"/>
  <c r="BN57" i="12" s="1"/>
  <c r="BM69" i="12"/>
  <c r="BN69" i="12" s="1"/>
  <c r="BM58" i="12"/>
  <c r="BN58" i="12" s="1"/>
  <c r="BN39" i="12"/>
  <c r="BM67" i="12"/>
  <c r="BN67" i="12" s="1"/>
  <c r="BM56" i="12"/>
  <c r="BN56" i="12" s="1"/>
  <c r="BN37" i="12"/>
  <c r="BN33" i="12"/>
  <c r="BM52" i="12"/>
  <c r="BN52" i="12" s="1"/>
  <c r="BM86" i="12"/>
  <c r="BM63" i="12"/>
  <c r="BN63" i="12" s="1"/>
  <c r="BM49" i="12"/>
  <c r="BN49" i="12" s="1"/>
  <c r="BN34" i="12"/>
  <c r="BM53" i="12"/>
  <c r="BN53" i="12" s="1"/>
  <c r="BM64" i="12"/>
  <c r="BN64" i="12" s="1"/>
  <c r="BM59" i="12"/>
  <c r="BN59" i="12" s="1"/>
  <c r="BM70" i="12"/>
  <c r="BN70" i="12" s="1"/>
  <c r="BN40" i="12"/>
  <c r="BM88" i="12"/>
  <c r="BN74" i="12"/>
  <c r="DG98" i="12"/>
  <c r="DF159" i="12"/>
  <c r="BF46" i="12"/>
  <c r="BF44" i="12"/>
  <c r="BF47" i="12"/>
  <c r="BF45" i="12"/>
  <c r="BG15" i="12"/>
  <c r="BG22" i="12" s="1"/>
  <c r="BF20" i="28"/>
  <c r="BE24" i="28"/>
  <c r="BF11" i="28"/>
  <c r="BF48" i="12"/>
  <c r="BF24" i="12"/>
  <c r="BG13" i="12"/>
  <c r="BG21" i="12" s="1"/>
  <c r="AU219" i="28"/>
  <c r="AB239" i="28"/>
  <c r="DK115" i="12"/>
  <c r="DJ176" i="12"/>
  <c r="AV218" i="28"/>
  <c r="AV136" i="28"/>
  <c r="BV19" i="12"/>
  <c r="BV43" i="12"/>
  <c r="BW18" i="12"/>
  <c r="AW58" i="28"/>
  <c r="AX58" i="28" s="1"/>
  <c r="AW47" i="28"/>
  <c r="AX47" i="28" s="1"/>
  <c r="AX32" i="28"/>
  <c r="BC226" i="12"/>
  <c r="BC144" i="12"/>
  <c r="AW46" i="28"/>
  <c r="AX46" i="28" s="1"/>
  <c r="AW57" i="28"/>
  <c r="AX57" i="28" s="1"/>
  <c r="AX31" i="28"/>
  <c r="AX23" i="28"/>
  <c r="AY21" i="28"/>
  <c r="AW80" i="28"/>
  <c r="AX66" i="28"/>
  <c r="CR198" i="12"/>
  <c r="DK96" i="12"/>
  <c r="DJ157" i="12"/>
  <c r="CQ225" i="12"/>
  <c r="CR224" i="12"/>
  <c r="N245" i="28"/>
  <c r="N258" i="28" s="1"/>
  <c r="N259" i="28" s="1"/>
  <c r="N225" i="28" s="1"/>
  <c r="AW53" i="28"/>
  <c r="AX53" i="28" s="1"/>
  <c r="AW64" i="28"/>
  <c r="AX64" i="28" s="1"/>
  <c r="AX38" i="28"/>
  <c r="AW50" i="28"/>
  <c r="AX50" i="28" s="1"/>
  <c r="AW61" i="28"/>
  <c r="AX61" i="28" s="1"/>
  <c r="AX35" i="28"/>
  <c r="DA97" i="12"/>
  <c r="CZ135" i="12"/>
  <c r="CZ158" i="12"/>
  <c r="CU117" i="12"/>
  <c r="CZ117" i="12" s="1"/>
  <c r="CT178" i="12"/>
  <c r="CU178" i="12" s="1"/>
  <c r="CU116" i="12"/>
  <c r="CZ116" i="12" s="1"/>
  <c r="CT177" i="12"/>
  <c r="CU177" i="12" s="1"/>
  <c r="AW51" i="28"/>
  <c r="AX51" i="28" s="1"/>
  <c r="AW62" i="28"/>
  <c r="AX62" i="28" s="1"/>
  <c r="AX36" i="28"/>
  <c r="N234" i="12"/>
  <c r="N229" i="12"/>
  <c r="CT134" i="12"/>
  <c r="DB104" i="12"/>
  <c r="DA165" i="12"/>
  <c r="CU158" i="12"/>
  <c r="AW226" i="12"/>
  <c r="AW144" i="12"/>
  <c r="AX143" i="12"/>
  <c r="AX144" i="12" s="1"/>
  <c r="N237" i="28"/>
  <c r="N238" i="28" s="1"/>
  <c r="AW49" i="28"/>
  <c r="AX49" i="28" s="1"/>
  <c r="AW60" i="28"/>
  <c r="AX60" i="28" s="1"/>
  <c r="AX34" i="28"/>
  <c r="BE85" i="12"/>
  <c r="BE87" i="12"/>
  <c r="AX40" i="28"/>
  <c r="DK163" i="12"/>
  <c r="DL163" i="12" s="1"/>
  <c r="DL102" i="12"/>
  <c r="AC250" i="12"/>
  <c r="AC244" i="12"/>
  <c r="BE141" i="12"/>
  <c r="BE142" i="12" s="1"/>
  <c r="BE31" i="12"/>
  <c r="AC257" i="28"/>
  <c r="AB227" i="28"/>
  <c r="AB229" i="28" s="1"/>
  <c r="AC220" i="28"/>
  <c r="DI100" i="12"/>
  <c r="DH161" i="12"/>
  <c r="AW56" i="28"/>
  <c r="AX56" i="28" s="1"/>
  <c r="AW45" i="28"/>
  <c r="AX45" i="28" s="1"/>
  <c r="AX30" i="28"/>
  <c r="BB226" i="12"/>
  <c r="BB144" i="12"/>
  <c r="BW17" i="28"/>
  <c r="BW39" i="28"/>
  <c r="BX16" i="28"/>
  <c r="AW52" i="28"/>
  <c r="AX52" i="28" s="1"/>
  <c r="AW63" i="28"/>
  <c r="AX63" i="28" s="1"/>
  <c r="AX37" i="28"/>
  <c r="BB21" i="28"/>
  <c r="BC13" i="28"/>
  <c r="AT219" i="28"/>
  <c r="CS195" i="12"/>
  <c r="CS209" i="12"/>
  <c r="CS222" i="12"/>
  <c r="CS210" i="12"/>
  <c r="CS216" i="12"/>
  <c r="CS208" i="12"/>
  <c r="CS217" i="12"/>
  <c r="CS193" i="12"/>
  <c r="CS215" i="12"/>
  <c r="CS213" i="12"/>
  <c r="CS214" i="12"/>
  <c r="CS197" i="12"/>
  <c r="CS212" i="12"/>
  <c r="BD142" i="12"/>
  <c r="AW41" i="28"/>
  <c r="AX41" i="28" s="1"/>
  <c r="AW44" i="28"/>
  <c r="AX44" i="28" s="1"/>
  <c r="AW78" i="28"/>
  <c r="AW55" i="28"/>
  <c r="AX55" i="28" s="1"/>
  <c r="AX29" i="28"/>
  <c r="AW48" i="28"/>
  <c r="AX48" i="28" s="1"/>
  <c r="AW59" i="28"/>
  <c r="AX59" i="28" s="1"/>
  <c r="AX33" i="28"/>
  <c r="AC251" i="12"/>
  <c r="BM140" i="12" l="1"/>
  <c r="BN140" i="12" s="1"/>
  <c r="BN86" i="12"/>
  <c r="BM89" i="12"/>
  <c r="BN89" i="12" s="1"/>
  <c r="BN88" i="12"/>
  <c r="CR225" i="12"/>
  <c r="CR239" i="12" s="1"/>
  <c r="CR241" i="12" s="1"/>
  <c r="DH98" i="12"/>
  <c r="DG159" i="12"/>
  <c r="BG45" i="12"/>
  <c r="BG47" i="12"/>
  <c r="BG46" i="12"/>
  <c r="BG44" i="12"/>
  <c r="BH15" i="12"/>
  <c r="BH22" i="12" s="1"/>
  <c r="BB227" i="12"/>
  <c r="CS196" i="12"/>
  <c r="CS198" i="12" s="1"/>
  <c r="DL96" i="12"/>
  <c r="DK157" i="12"/>
  <c r="AC226" i="28"/>
  <c r="AC221" i="28"/>
  <c r="AW132" i="28"/>
  <c r="AX78" i="28"/>
  <c r="AC245" i="12"/>
  <c r="AC246" i="12" s="1"/>
  <c r="AW77" i="28"/>
  <c r="BC227" i="12"/>
  <c r="AV219" i="28"/>
  <c r="BG11" i="28"/>
  <c r="BG20" i="28" s="1"/>
  <c r="BF24" i="28"/>
  <c r="DI161" i="12"/>
  <c r="DJ100" i="12"/>
  <c r="DK176" i="12"/>
  <c r="DL176" i="12" s="1"/>
  <c r="DL115" i="12"/>
  <c r="N239" i="28"/>
  <c r="O257" i="28"/>
  <c r="O220" i="28"/>
  <c r="N227" i="28"/>
  <c r="N229" i="28" s="1"/>
  <c r="BW19" i="12"/>
  <c r="BW43" i="12"/>
  <c r="BX18" i="12"/>
  <c r="AW79" i="28"/>
  <c r="AX79" i="28" s="1"/>
  <c r="CT193" i="12"/>
  <c r="CT208" i="12"/>
  <c r="CT217" i="12"/>
  <c r="CU217" i="12" s="1"/>
  <c r="CT214" i="12"/>
  <c r="CU214" i="12" s="1"/>
  <c r="CT210" i="12"/>
  <c r="CU210" i="12" s="1"/>
  <c r="CT195" i="12"/>
  <c r="CU195" i="12" s="1"/>
  <c r="CT212" i="12"/>
  <c r="CU212" i="12" s="1"/>
  <c r="CT197" i="12"/>
  <c r="CU197" i="12" s="1"/>
  <c r="CT216" i="12"/>
  <c r="CU216" i="12" s="1"/>
  <c r="CT209" i="12"/>
  <c r="CU209" i="12" s="1"/>
  <c r="CT215" i="12"/>
  <c r="CU215" i="12" s="1"/>
  <c r="CT213" i="12"/>
  <c r="CU213" i="12" s="1"/>
  <c r="CT222" i="12"/>
  <c r="CU222" i="12" s="1"/>
  <c r="CU134" i="12"/>
  <c r="BF87" i="12"/>
  <c r="BF85" i="12"/>
  <c r="BF92" i="12" s="1"/>
  <c r="BF138" i="12" s="1"/>
  <c r="AC253" i="12"/>
  <c r="AC266" i="12" s="1"/>
  <c r="AC267" i="12" s="1"/>
  <c r="AC233" i="12" s="1"/>
  <c r="BF141" i="12"/>
  <c r="BF31" i="12"/>
  <c r="CS224" i="12"/>
  <c r="DA116" i="12"/>
  <c r="CZ177" i="12"/>
  <c r="BC19" i="28"/>
  <c r="N250" i="12"/>
  <c r="N253" i="12" s="1"/>
  <c r="N266" i="12" s="1"/>
  <c r="N267" i="12" s="1"/>
  <c r="N233" i="12" s="1"/>
  <c r="N244" i="12"/>
  <c r="DA117" i="12"/>
  <c r="DA134" i="12" s="1"/>
  <c r="CZ178" i="12"/>
  <c r="DB97" i="12"/>
  <c r="DA135" i="12"/>
  <c r="DA158" i="12"/>
  <c r="BG48" i="12"/>
  <c r="BG24" i="12"/>
  <c r="BH13" i="12"/>
  <c r="BH21" i="12" s="1"/>
  <c r="BX39" i="28"/>
  <c r="BX17" i="28"/>
  <c r="BY16" i="28"/>
  <c r="DC104" i="12"/>
  <c r="DB165" i="12"/>
  <c r="BD143" i="12"/>
  <c r="BB67" i="28"/>
  <c r="BB75" i="28"/>
  <c r="BB33" i="28"/>
  <c r="BB68" i="28"/>
  <c r="BB34" i="28"/>
  <c r="BB69" i="28"/>
  <c r="BB35" i="28"/>
  <c r="BB66" i="28"/>
  <c r="BB74" i="28"/>
  <c r="BB32" i="28"/>
  <c r="BB31" i="28"/>
  <c r="BB70" i="28"/>
  <c r="BB36" i="28"/>
  <c r="BB38" i="28"/>
  <c r="BB71" i="28"/>
  <c r="BB37" i="28"/>
  <c r="BB30" i="28"/>
  <c r="BB133" i="28"/>
  <c r="BB72" i="28"/>
  <c r="BB27" i="28"/>
  <c r="BB73" i="28"/>
  <c r="BB40" i="28"/>
  <c r="BB29" i="28"/>
  <c r="BB23" i="28"/>
  <c r="BE92" i="12"/>
  <c r="BE138" i="12" s="1"/>
  <c r="AW227" i="12"/>
  <c r="AX226" i="12"/>
  <c r="N251" i="12"/>
  <c r="CZ134" i="12"/>
  <c r="CQ239" i="12"/>
  <c r="CQ241" i="12" s="1"/>
  <c r="AW81" i="28"/>
  <c r="AX81" i="28" s="1"/>
  <c r="AX80" i="28"/>
  <c r="CS225" i="12" l="1"/>
  <c r="CS239" i="12" s="1"/>
  <c r="CS241" i="12" s="1"/>
  <c r="DI98" i="12"/>
  <c r="DH159" i="12"/>
  <c r="BH11" i="28"/>
  <c r="BH20" i="28" s="1"/>
  <c r="BG24" i="28"/>
  <c r="BH45" i="12"/>
  <c r="BH44" i="12"/>
  <c r="BH47" i="12"/>
  <c r="BH46" i="12"/>
  <c r="BI15" i="12"/>
  <c r="BI22" i="12" s="1"/>
  <c r="BB62" i="28"/>
  <c r="BB51" i="28"/>
  <c r="AX227" i="12"/>
  <c r="D9" i="21"/>
  <c r="BB53" i="28"/>
  <c r="BB64" i="28"/>
  <c r="DD104" i="12"/>
  <c r="DC165" i="12"/>
  <c r="BH48" i="12"/>
  <c r="BH24" i="12"/>
  <c r="BI13" i="12"/>
  <c r="BI21" i="12" s="1"/>
  <c r="DB117" i="12"/>
  <c r="DA178" i="12"/>
  <c r="AC242" i="28"/>
  <c r="AC245" i="28" s="1"/>
  <c r="AC258" i="28" s="1"/>
  <c r="AC259" i="28" s="1"/>
  <c r="AC225" i="28" s="1"/>
  <c r="AC236" i="28"/>
  <c r="BY39" i="28"/>
  <c r="BY17" i="28"/>
  <c r="BZ16" i="28"/>
  <c r="BF142" i="12"/>
  <c r="O265" i="12"/>
  <c r="N235" i="12"/>
  <c r="N237" i="12" s="1"/>
  <c r="O228" i="12"/>
  <c r="BB59" i="28"/>
  <c r="BB48" i="28"/>
  <c r="DC97" i="12"/>
  <c r="DB158" i="12"/>
  <c r="DB135" i="12"/>
  <c r="CU193" i="12"/>
  <c r="CT196" i="12"/>
  <c r="CU196" i="12" s="1"/>
  <c r="O226" i="28"/>
  <c r="O221" i="28"/>
  <c r="DK100" i="12"/>
  <c r="DJ161" i="12"/>
  <c r="BB60" i="28"/>
  <c r="BB49" i="28"/>
  <c r="N245" i="12"/>
  <c r="N246" i="12" s="1"/>
  <c r="BX19" i="12"/>
  <c r="BY18" i="12" s="1"/>
  <c r="BX43" i="12"/>
  <c r="DA195" i="12"/>
  <c r="DA209" i="12"/>
  <c r="DA222" i="12"/>
  <c r="DA210" i="12"/>
  <c r="DA214" i="12"/>
  <c r="DA212" i="12"/>
  <c r="DA213" i="12"/>
  <c r="DA193" i="12"/>
  <c r="DA216" i="12"/>
  <c r="DA208" i="12"/>
  <c r="DA215" i="12"/>
  <c r="DA217" i="12"/>
  <c r="BB46" i="28"/>
  <c r="BB57" i="28"/>
  <c r="BB80" i="28"/>
  <c r="BG141" i="12"/>
  <c r="BG142" i="12" s="1"/>
  <c r="BG31" i="12"/>
  <c r="DB116" i="12"/>
  <c r="DA177" i="12"/>
  <c r="AW84" i="28"/>
  <c r="AW130" i="28" s="1"/>
  <c r="AX77" i="28"/>
  <c r="AX84" i="28" s="1"/>
  <c r="AC243" i="28"/>
  <c r="AD228" i="12"/>
  <c r="AD265" i="12"/>
  <c r="AC235" i="12"/>
  <c r="AC237" i="12" s="1"/>
  <c r="AC247" i="12" s="1"/>
  <c r="DL157" i="12"/>
  <c r="BG87" i="12"/>
  <c r="BG85" i="12"/>
  <c r="BE143" i="12"/>
  <c r="BB47" i="28"/>
  <c r="BB58" i="28"/>
  <c r="BD13" i="28"/>
  <c r="BC21" i="28"/>
  <c r="BD19" i="28"/>
  <c r="CT224" i="12"/>
  <c r="CU224" i="12" s="1"/>
  <c r="CU208" i="12"/>
  <c r="CZ193" i="12"/>
  <c r="CZ208" i="12"/>
  <c r="CZ209" i="12"/>
  <c r="CZ222" i="12"/>
  <c r="CZ210" i="12"/>
  <c r="CZ214" i="12"/>
  <c r="CZ212" i="12"/>
  <c r="CZ217" i="12"/>
  <c r="CZ213" i="12"/>
  <c r="CZ195" i="12"/>
  <c r="CZ215" i="12"/>
  <c r="CZ216" i="12"/>
  <c r="BB45" i="28"/>
  <c r="BB56" i="28"/>
  <c r="BB63" i="28"/>
  <c r="BB52" i="28"/>
  <c r="BD226" i="12"/>
  <c r="BD144" i="12"/>
  <c r="BB44" i="28"/>
  <c r="BB55" i="28"/>
  <c r="BB78" i="28"/>
  <c r="BB41" i="28"/>
  <c r="BB61" i="28"/>
  <c r="BB50" i="28"/>
  <c r="AW134" i="28"/>
  <c r="AX134" i="28" s="1"/>
  <c r="AX132" i="28"/>
  <c r="DA196" i="12" l="1"/>
  <c r="DA198" i="12" s="1"/>
  <c r="DJ98" i="12"/>
  <c r="DI159" i="12"/>
  <c r="BY19" i="12"/>
  <c r="BY43" i="12"/>
  <c r="BZ18" i="12"/>
  <c r="BJ21" i="12"/>
  <c r="BI48" i="12"/>
  <c r="BI24" i="12"/>
  <c r="BJ13" i="12"/>
  <c r="BI11" i="28"/>
  <c r="BI20" i="28"/>
  <c r="BH24" i="28"/>
  <c r="DK161" i="12"/>
  <c r="DL161" i="12" s="1"/>
  <c r="DL100" i="12"/>
  <c r="AC237" i="28"/>
  <c r="AC238" i="28" s="1"/>
  <c r="BE226" i="12"/>
  <c r="BE144" i="12"/>
  <c r="O242" i="28"/>
  <c r="O245" i="28" s="1"/>
  <c r="O258" i="28" s="1"/>
  <c r="O259" i="28" s="1"/>
  <c r="O225" i="28" s="1"/>
  <c r="O236" i="28"/>
  <c r="AD257" i="28"/>
  <c r="AC227" i="28"/>
  <c r="AC229" i="28" s="1"/>
  <c r="AD220" i="28"/>
  <c r="DE104" i="12"/>
  <c r="DD165" i="12"/>
  <c r="N247" i="12"/>
  <c r="DD97" i="12"/>
  <c r="DC135" i="12"/>
  <c r="DC158" i="12"/>
  <c r="BI45" i="12"/>
  <c r="BI44" i="12"/>
  <c r="BI47" i="12"/>
  <c r="BI46" i="12"/>
  <c r="BJ15" i="12"/>
  <c r="BJ22" i="12" s="1"/>
  <c r="AD234" i="12"/>
  <c r="AD229" i="12"/>
  <c r="CT198" i="12"/>
  <c r="BD227" i="12"/>
  <c r="DC116" i="12"/>
  <c r="DB177" i="12"/>
  <c r="BZ17" i="28"/>
  <c r="BZ39" i="28"/>
  <c r="CA16" i="28"/>
  <c r="BH141" i="12"/>
  <c r="BH31" i="12"/>
  <c r="BH87" i="12"/>
  <c r="BH85" i="12"/>
  <c r="BH92" i="12" s="1"/>
  <c r="BH138" i="12" s="1"/>
  <c r="BB81" i="28"/>
  <c r="BD21" i="28"/>
  <c r="BE13" i="28"/>
  <c r="BE19" i="28" s="1"/>
  <c r="AW135" i="28"/>
  <c r="AX130" i="28"/>
  <c r="BC73" i="28"/>
  <c r="BC32" i="28"/>
  <c r="BC74" i="28"/>
  <c r="BC33" i="28"/>
  <c r="BC67" i="28"/>
  <c r="BC75" i="28"/>
  <c r="BC34" i="28"/>
  <c r="BC72" i="28"/>
  <c r="BC31" i="28"/>
  <c r="BC71" i="28"/>
  <c r="BC38" i="28"/>
  <c r="BC40" i="28"/>
  <c r="BC66" i="28"/>
  <c r="BC29" i="28"/>
  <c r="BC70" i="28"/>
  <c r="BC37" i="28"/>
  <c r="BC36" i="28"/>
  <c r="BC69" i="28"/>
  <c r="BC133" i="28"/>
  <c r="BC27" i="28"/>
  <c r="BC30" i="28"/>
  <c r="BC23" i="28"/>
  <c r="BC35" i="28"/>
  <c r="BC68" i="28"/>
  <c r="DC117" i="12"/>
  <c r="DB178" i="12"/>
  <c r="DA224" i="12"/>
  <c r="CZ224" i="12"/>
  <c r="BF143" i="12"/>
  <c r="BB79" i="28"/>
  <c r="O234" i="12"/>
  <c r="O229" i="12"/>
  <c r="BB77" i="28"/>
  <c r="O243" i="28"/>
  <c r="BG92" i="12"/>
  <c r="BG138" i="12" s="1"/>
  <c r="BB132" i="28"/>
  <c r="CZ196" i="12"/>
  <c r="DB134" i="12"/>
  <c r="DJ159" i="12" l="1"/>
  <c r="DK98" i="12"/>
  <c r="DA225" i="12"/>
  <c r="DA239" i="12" s="1"/>
  <c r="DA241" i="12" s="1"/>
  <c r="BE21" i="28"/>
  <c r="BF13" i="28"/>
  <c r="BF19" i="28" s="1"/>
  <c r="BC47" i="28"/>
  <c r="BC58" i="28"/>
  <c r="BD70" i="28"/>
  <c r="BD29" i="28"/>
  <c r="BD37" i="28"/>
  <c r="BD71" i="28"/>
  <c r="BD30" i="28"/>
  <c r="BD38" i="28"/>
  <c r="BD72" i="28"/>
  <c r="BD31" i="28"/>
  <c r="BD69" i="28"/>
  <c r="BD40" i="28"/>
  <c r="BD36" i="28"/>
  <c r="BD133" i="28"/>
  <c r="BD66" i="28"/>
  <c r="BD27" i="28"/>
  <c r="BD32" i="28"/>
  <c r="BD67" i="28"/>
  <c r="BD34" i="28"/>
  <c r="BD33" i="28"/>
  <c r="BD75" i="28"/>
  <c r="BD73" i="28"/>
  <c r="BD74" i="28"/>
  <c r="BD35" i="28"/>
  <c r="BD68" i="28"/>
  <c r="BD23" i="28"/>
  <c r="AD250" i="12"/>
  <c r="AD244" i="12"/>
  <c r="AD226" i="28"/>
  <c r="AD221" i="28"/>
  <c r="BI141" i="12"/>
  <c r="BI142" i="12" s="1"/>
  <c r="BI31" i="12"/>
  <c r="DD116" i="12"/>
  <c r="DC177" i="12"/>
  <c r="BH142" i="12"/>
  <c r="BH143" i="12" s="1"/>
  <c r="BJ48" i="12"/>
  <c r="BJ24" i="12"/>
  <c r="BK13" i="12"/>
  <c r="BK21" i="12" s="1"/>
  <c r="BC50" i="28"/>
  <c r="BC61" i="28"/>
  <c r="BZ19" i="12"/>
  <c r="BZ43" i="12"/>
  <c r="CA18" i="12"/>
  <c r="P220" i="28"/>
  <c r="P257" i="28"/>
  <c r="O227" i="28"/>
  <c r="O229" i="28" s="1"/>
  <c r="BC45" i="28"/>
  <c r="BC56" i="28"/>
  <c r="BC80" i="28"/>
  <c r="BJ11" i="28"/>
  <c r="BJ20" i="28"/>
  <c r="BI24" i="28"/>
  <c r="BG143" i="12"/>
  <c r="DD117" i="12"/>
  <c r="DC178" i="12"/>
  <c r="BC57" i="28"/>
  <c r="BC46" i="28"/>
  <c r="BC77" i="28" s="1"/>
  <c r="BI85" i="12"/>
  <c r="BI87" i="12"/>
  <c r="CA39" i="28"/>
  <c r="CA17" i="28"/>
  <c r="CB16" i="28" s="1"/>
  <c r="AW136" i="28"/>
  <c r="AW218" i="28"/>
  <c r="AX135" i="28"/>
  <c r="AX136" i="28" s="1"/>
  <c r="DC134" i="12"/>
  <c r="DB215" i="12"/>
  <c r="DB216" i="12"/>
  <c r="DB210" i="12"/>
  <c r="DB217" i="12"/>
  <c r="DB193" i="12"/>
  <c r="DB196" i="12" s="1"/>
  <c r="DB222" i="12"/>
  <c r="DB212" i="12"/>
  <c r="DB209" i="12"/>
  <c r="DB195" i="12"/>
  <c r="DB213" i="12"/>
  <c r="DB208" i="12"/>
  <c r="DB214" i="12"/>
  <c r="BC59" i="28"/>
  <c r="BC48" i="28"/>
  <c r="BE227" i="12"/>
  <c r="CZ198" i="12"/>
  <c r="O250" i="12"/>
  <c r="O244" i="12"/>
  <c r="BC51" i="28"/>
  <c r="BC62" i="28"/>
  <c r="AD251" i="12"/>
  <c r="O251" i="12"/>
  <c r="BC52" i="28"/>
  <c r="BC63" i="28"/>
  <c r="BC49" i="28"/>
  <c r="BC60" i="28"/>
  <c r="BJ45" i="12"/>
  <c r="BJ44" i="12"/>
  <c r="BJ47" i="12"/>
  <c r="BJ46" i="12"/>
  <c r="BK15" i="12"/>
  <c r="BK22" i="12" s="1"/>
  <c r="O237" i="28"/>
  <c r="O238" i="28" s="1"/>
  <c r="BC41" i="28"/>
  <c r="BC44" i="28"/>
  <c r="BC78" i="28"/>
  <c r="BC55" i="28"/>
  <c r="BB134" i="28"/>
  <c r="BB84" i="28"/>
  <c r="BB130" i="28" s="1"/>
  <c r="BF226" i="12"/>
  <c r="BF144" i="12"/>
  <c r="BC64" i="28"/>
  <c r="BC53" i="28"/>
  <c r="CT225" i="12"/>
  <c r="CU198" i="12"/>
  <c r="DD135" i="12"/>
  <c r="DE97" i="12"/>
  <c r="DD158" i="12"/>
  <c r="DF104" i="12"/>
  <c r="DE165" i="12"/>
  <c r="AC239" i="28"/>
  <c r="DK159" i="12" l="1"/>
  <c r="DL159" i="12" s="1"/>
  <c r="DL98" i="12"/>
  <c r="BK48" i="12"/>
  <c r="BK24" i="12"/>
  <c r="BL13" i="12"/>
  <c r="BL21" i="12" s="1"/>
  <c r="BC84" i="28"/>
  <c r="BC130" i="28" s="1"/>
  <c r="BK46" i="12"/>
  <c r="BK44" i="12"/>
  <c r="BK47" i="12"/>
  <c r="BK45" i="12"/>
  <c r="BL15" i="12"/>
  <c r="BL22" i="12" s="1"/>
  <c r="BF21" i="28"/>
  <c r="BG19" i="28"/>
  <c r="BG13" i="28"/>
  <c r="CB39" i="28"/>
  <c r="CB17" i="28"/>
  <c r="CC16" i="28"/>
  <c r="DB224" i="12"/>
  <c r="BD51" i="28"/>
  <c r="BD62" i="28"/>
  <c r="BD78" i="28"/>
  <c r="BD132" i="28" s="1"/>
  <c r="BD134" i="28" s="1"/>
  <c r="BD44" i="28"/>
  <c r="BD55" i="28"/>
  <c r="BD41" i="28"/>
  <c r="BC81" i="28"/>
  <c r="AD253" i="12"/>
  <c r="AD266" i="12" s="1"/>
  <c r="AD267" i="12" s="1"/>
  <c r="AD233" i="12" s="1"/>
  <c r="BD49" i="28"/>
  <c r="BD60" i="28"/>
  <c r="BB135" i="28"/>
  <c r="DC210" i="12"/>
  <c r="DC214" i="12"/>
  <c r="DC212" i="12"/>
  <c r="DC213" i="12"/>
  <c r="DC222" i="12"/>
  <c r="DC217" i="12"/>
  <c r="DC215" i="12"/>
  <c r="DC208" i="12"/>
  <c r="DC209" i="12"/>
  <c r="DC195" i="12"/>
  <c r="DC193" i="12"/>
  <c r="DC216" i="12"/>
  <c r="BJ141" i="12"/>
  <c r="BJ31" i="12"/>
  <c r="BD47" i="28"/>
  <c r="BD58" i="28"/>
  <c r="DF97" i="12"/>
  <c r="DE135" i="12"/>
  <c r="DE158" i="12"/>
  <c r="AD243" i="28"/>
  <c r="BD52" i="28"/>
  <c r="BD63" i="28"/>
  <c r="BK20" i="28"/>
  <c r="BK11" i="28"/>
  <c r="BJ24" i="28"/>
  <c r="CT239" i="12"/>
  <c r="CU225" i="12"/>
  <c r="BJ85" i="12"/>
  <c r="BJ92" i="12" s="1"/>
  <c r="BJ138" i="12" s="1"/>
  <c r="BJ87" i="12"/>
  <c r="DE117" i="12"/>
  <c r="DD178" i="12"/>
  <c r="O245" i="12"/>
  <c r="O246" i="12" s="1"/>
  <c r="AW219" i="28"/>
  <c r="AX218" i="28"/>
  <c r="AX219" i="28" s="1"/>
  <c r="BD50" i="28"/>
  <c r="BD61" i="28"/>
  <c r="BD53" i="28"/>
  <c r="BD64" i="28"/>
  <c r="BE67" i="28"/>
  <c r="BE75" i="28"/>
  <c r="BE34" i="28"/>
  <c r="BE68" i="28"/>
  <c r="BE35" i="28"/>
  <c r="BE69" i="28"/>
  <c r="BE40" i="28"/>
  <c r="BE36" i="28"/>
  <c r="BE133" i="28"/>
  <c r="BE66" i="28"/>
  <c r="BE74" i="28"/>
  <c r="BE33" i="28"/>
  <c r="BE32" i="28"/>
  <c r="BE27" i="28"/>
  <c r="BE72" i="28"/>
  <c r="BE70" i="28"/>
  <c r="BE37" i="28"/>
  <c r="BE23" i="28"/>
  <c r="BE71" i="28"/>
  <c r="BE38" i="28"/>
  <c r="BE31" i="28"/>
  <c r="BE30" i="28"/>
  <c r="BE73" i="28"/>
  <c r="BE29" i="28"/>
  <c r="AD245" i="12"/>
  <c r="AD246" i="12" s="1"/>
  <c r="P226" i="28"/>
  <c r="P221" i="28"/>
  <c r="DE116" i="12"/>
  <c r="DE134" i="12" s="1"/>
  <c r="DD177" i="12"/>
  <c r="BD46" i="28"/>
  <c r="BD79" i="28" s="1"/>
  <c r="BD57" i="28"/>
  <c r="BC132" i="28"/>
  <c r="CA19" i="12"/>
  <c r="CA43" i="12"/>
  <c r="CB18" i="12"/>
  <c r="O253" i="12"/>
  <c r="O266" i="12" s="1"/>
  <c r="O267" i="12" s="1"/>
  <c r="O233" i="12" s="1"/>
  <c r="BC79" i="28"/>
  <c r="BG226" i="12"/>
  <c r="BG144" i="12"/>
  <c r="BD77" i="28"/>
  <c r="BD84" i="28" s="1"/>
  <c r="BD130" i="28" s="1"/>
  <c r="BD80" i="28"/>
  <c r="BD81" i="28" s="1"/>
  <c r="BD56" i="28"/>
  <c r="BD45" i="28"/>
  <c r="BD48" i="28"/>
  <c r="BD59" i="28"/>
  <c r="BF227" i="12"/>
  <c r="DG104" i="12"/>
  <c r="DF165" i="12"/>
  <c r="DD134" i="12"/>
  <c r="O239" i="28"/>
  <c r="CZ225" i="12"/>
  <c r="BI92" i="12"/>
  <c r="BI138" i="12" s="1"/>
  <c r="BH226" i="12"/>
  <c r="BH144" i="12"/>
  <c r="AD242" i="28"/>
  <c r="AD245" i="28" s="1"/>
  <c r="AD258" i="28" s="1"/>
  <c r="AD259" i="28" s="1"/>
  <c r="AD225" i="28" s="1"/>
  <c r="AD236" i="28"/>
  <c r="DB198" i="12"/>
  <c r="DB225" i="12" s="1"/>
  <c r="DB239" i="12" s="1"/>
  <c r="DB241" i="12" s="1"/>
  <c r="DE195" i="12" l="1"/>
  <c r="DE208" i="12"/>
  <c r="DE217" i="12"/>
  <c r="DE212" i="12"/>
  <c r="DE210" i="12"/>
  <c r="DE213" i="12"/>
  <c r="DE222" i="12"/>
  <c r="DE214" i="12"/>
  <c r="DE215" i="12"/>
  <c r="DE193" i="12"/>
  <c r="DE209" i="12"/>
  <c r="DE216" i="12"/>
  <c r="BL48" i="12"/>
  <c r="BL24" i="12"/>
  <c r="BM13" i="12"/>
  <c r="BN13" i="12" s="1"/>
  <c r="DC198" i="12"/>
  <c r="BL47" i="12"/>
  <c r="BL46" i="12"/>
  <c r="BL45" i="12"/>
  <c r="BL44" i="12"/>
  <c r="BM15" i="12"/>
  <c r="BM22" i="12" s="1"/>
  <c r="BE50" i="28"/>
  <c r="BE61" i="28"/>
  <c r="BL11" i="28"/>
  <c r="BK24" i="28"/>
  <c r="BL20" i="28"/>
  <c r="BH19" i="28"/>
  <c r="BG21" i="28"/>
  <c r="BH13" i="28"/>
  <c r="AD237" i="28"/>
  <c r="AD238" i="28" s="1"/>
  <c r="AD239" i="28" s="1"/>
  <c r="AD247" i="12"/>
  <c r="BE53" i="28"/>
  <c r="BE64" i="28"/>
  <c r="BE59" i="28"/>
  <c r="BE48" i="28"/>
  <c r="DG97" i="12"/>
  <c r="DF135" i="12"/>
  <c r="DF158" i="12"/>
  <c r="AE228" i="12"/>
  <c r="AE265" i="12"/>
  <c r="AD235" i="12"/>
  <c r="AD237" i="12" s="1"/>
  <c r="BF72" i="28"/>
  <c r="BF31" i="28"/>
  <c r="BF73" i="28"/>
  <c r="BF32" i="28"/>
  <c r="BF74" i="28"/>
  <c r="BF33" i="28"/>
  <c r="BF71" i="28"/>
  <c r="BF30" i="28"/>
  <c r="BF38" i="28"/>
  <c r="BF70" i="28"/>
  <c r="BF37" i="28"/>
  <c r="BF27" i="28"/>
  <c r="BF75" i="28"/>
  <c r="BF40" i="28"/>
  <c r="BF66" i="28"/>
  <c r="BF69" i="28"/>
  <c r="BF36" i="28"/>
  <c r="BF133" i="28"/>
  <c r="BF23" i="28"/>
  <c r="BF34" i="28"/>
  <c r="BF35" i="28"/>
  <c r="BF68" i="28"/>
  <c r="BF29" i="28"/>
  <c r="BF67" i="28"/>
  <c r="BE58" i="28"/>
  <c r="BE47" i="28"/>
  <c r="CB19" i="12"/>
  <c r="CC18" i="12" s="1"/>
  <c r="CB43" i="12"/>
  <c r="CC17" i="28"/>
  <c r="CC39" i="28"/>
  <c r="CD16" i="28"/>
  <c r="BB218" i="28"/>
  <c r="BB136" i="28"/>
  <c r="P242" i="28"/>
  <c r="P236" i="28"/>
  <c r="BE44" i="28"/>
  <c r="BE55" i="28"/>
  <c r="BE41" i="28"/>
  <c r="BE78" i="28"/>
  <c r="BE132" i="28" s="1"/>
  <c r="BE134" i="28" s="1"/>
  <c r="BE51" i="28"/>
  <c r="BE62" i="28"/>
  <c r="CT241" i="12"/>
  <c r="CU239" i="12"/>
  <c r="DC196" i="12"/>
  <c r="BK141" i="12"/>
  <c r="BK142" i="12" s="1"/>
  <c r="BK31" i="12"/>
  <c r="BD135" i="28"/>
  <c r="BE46" i="28"/>
  <c r="BE57" i="28"/>
  <c r="DD214" i="12"/>
  <c r="DD193" i="12"/>
  <c r="DD208" i="12"/>
  <c r="DD217" i="12"/>
  <c r="DD210" i="12"/>
  <c r="DD212" i="12"/>
  <c r="DD222" i="12"/>
  <c r="DD215" i="12"/>
  <c r="DD216" i="12"/>
  <c r="DD195" i="12"/>
  <c r="DD209" i="12"/>
  <c r="DD213" i="12"/>
  <c r="BG227" i="12"/>
  <c r="BE52" i="28"/>
  <c r="BE63" i="28"/>
  <c r="DC224" i="12"/>
  <c r="P265" i="12"/>
  <c r="P228" i="12"/>
  <c r="O235" i="12"/>
  <c r="O237" i="12" s="1"/>
  <c r="O247" i="12" s="1"/>
  <c r="P243" i="28"/>
  <c r="DF117" i="12"/>
  <c r="DE178" i="12"/>
  <c r="DE196" i="12" s="1"/>
  <c r="BK85" i="12"/>
  <c r="BK92" i="12" s="1"/>
  <c r="BK138" i="12" s="1"/>
  <c r="BK87" i="12"/>
  <c r="AE257" i="28"/>
  <c r="AE220" i="28"/>
  <c r="AD227" i="28"/>
  <c r="AD229" i="28" s="1"/>
  <c r="CZ239" i="12"/>
  <c r="BE60" i="28"/>
  <c r="BE49" i="28"/>
  <c r="DF116" i="12"/>
  <c r="DE177" i="12"/>
  <c r="BE80" i="28"/>
  <c r="BH227" i="12"/>
  <c r="DH104" i="12"/>
  <c r="DG165" i="12"/>
  <c r="BI143" i="12"/>
  <c r="BC134" i="28"/>
  <c r="BE45" i="28"/>
  <c r="BE56" i="28"/>
  <c r="BJ142" i="12"/>
  <c r="BJ143" i="12" s="1"/>
  <c r="DE198" i="12" l="1"/>
  <c r="CD18" i="12"/>
  <c r="CC43" i="12"/>
  <c r="CC19" i="12"/>
  <c r="BJ226" i="12"/>
  <c r="BJ144" i="12"/>
  <c r="BF49" i="28"/>
  <c r="BF60" i="28"/>
  <c r="BC135" i="28"/>
  <c r="DC225" i="12"/>
  <c r="BF45" i="28"/>
  <c r="BF56" i="28"/>
  <c r="BM47" i="12"/>
  <c r="BN47" i="12" s="1"/>
  <c r="BM44" i="12"/>
  <c r="BM45" i="12"/>
  <c r="BN45" i="12" s="1"/>
  <c r="BN22" i="12"/>
  <c r="BM46" i="12"/>
  <c r="BN46" i="12" s="1"/>
  <c r="BR15" i="12"/>
  <c r="BR22" i="12" s="1"/>
  <c r="BH21" i="28"/>
  <c r="BI13" i="28"/>
  <c r="BI19" i="28" s="1"/>
  <c r="BI226" i="12"/>
  <c r="BI144" i="12"/>
  <c r="CD39" i="28"/>
  <c r="BE81" i="28"/>
  <c r="CZ241" i="12"/>
  <c r="DF178" i="12"/>
  <c r="DG117" i="12"/>
  <c r="P234" i="12"/>
  <c r="P229" i="12"/>
  <c r="CU241" i="12"/>
  <c r="G15" i="21" s="1"/>
  <c r="BF41" i="28"/>
  <c r="BF79" i="28" s="1"/>
  <c r="BF78" i="28"/>
  <c r="BF132" i="28" s="1"/>
  <c r="BF134" i="28" s="1"/>
  <c r="BF44" i="28"/>
  <c r="BF55" i="28"/>
  <c r="BF80" i="28"/>
  <c r="BF81" i="28" s="1"/>
  <c r="BL141" i="12"/>
  <c r="BL142" i="12" s="1"/>
  <c r="BL31" i="12"/>
  <c r="BF58" i="28"/>
  <c r="BF47" i="28"/>
  <c r="BK143" i="12"/>
  <c r="BF46" i="28"/>
  <c r="BF57" i="28"/>
  <c r="BF53" i="28"/>
  <c r="BF64" i="28"/>
  <c r="DE224" i="12"/>
  <c r="DE225" i="12" s="1"/>
  <c r="DE239" i="12" s="1"/>
  <c r="DE241" i="12" s="1"/>
  <c r="P237" i="28"/>
  <c r="P238" i="28" s="1"/>
  <c r="BF48" i="28"/>
  <c r="BF59" i="28"/>
  <c r="AE234" i="12"/>
  <c r="AE229" i="12"/>
  <c r="BL87" i="12"/>
  <c r="BL85" i="12"/>
  <c r="BL92" i="12" s="1"/>
  <c r="BL138" i="12" s="1"/>
  <c r="DD224" i="12"/>
  <c r="BF63" i="28"/>
  <c r="BF52" i="28"/>
  <c r="BL24" i="28"/>
  <c r="BM11" i="28"/>
  <c r="BN11" i="28" s="1"/>
  <c r="BM20" i="28"/>
  <c r="DD196" i="12"/>
  <c r="DD198" i="12" s="1"/>
  <c r="DH97" i="12"/>
  <c r="DG135" i="12"/>
  <c r="DG158" i="12"/>
  <c r="BF62" i="28"/>
  <c r="BF51" i="28"/>
  <c r="BE77" i="28"/>
  <c r="BB219" i="28"/>
  <c r="DI104" i="12"/>
  <c r="DH165" i="12"/>
  <c r="BE79" i="28"/>
  <c r="DG116" i="12"/>
  <c r="DF177" i="12"/>
  <c r="AE226" i="28"/>
  <c r="AE221" i="28"/>
  <c r="BD136" i="28"/>
  <c r="BD218" i="28"/>
  <c r="P245" i="28"/>
  <c r="P258" i="28" s="1"/>
  <c r="P259" i="28" s="1"/>
  <c r="P225" i="28" s="1"/>
  <c r="BF50" i="28"/>
  <c r="BF61" i="28"/>
  <c r="DF134" i="12"/>
  <c r="BG69" i="28"/>
  <c r="BG40" i="28"/>
  <c r="BG36" i="28"/>
  <c r="BG133" i="28"/>
  <c r="BG66" i="28"/>
  <c r="BG70" i="28"/>
  <c r="BG29" i="28"/>
  <c r="BG37" i="28"/>
  <c r="BG71" i="28"/>
  <c r="BG30" i="28"/>
  <c r="BG38" i="28"/>
  <c r="BG68" i="28"/>
  <c r="BG35" i="28"/>
  <c r="BG75" i="28"/>
  <c r="BG27" i="28"/>
  <c r="BG31" i="28"/>
  <c r="BG23" i="28"/>
  <c r="BG32" i="28"/>
  <c r="BG74" i="28"/>
  <c r="BG33" i="28"/>
  <c r="BG67" i="28"/>
  <c r="BG72" i="28"/>
  <c r="BG73" i="28"/>
  <c r="BG34" i="28"/>
  <c r="BM21" i="12"/>
  <c r="BI21" i="28" l="1"/>
  <c r="BJ13" i="28"/>
  <c r="BJ19" i="28" s="1"/>
  <c r="BR47" i="12"/>
  <c r="BR46" i="12"/>
  <c r="BR44" i="12"/>
  <c r="BR45" i="12"/>
  <c r="BS15" i="12"/>
  <c r="BS22" i="12" s="1"/>
  <c r="BR11" i="28"/>
  <c r="BM24" i="28"/>
  <c r="BR20" i="28"/>
  <c r="BN20" i="28"/>
  <c r="AE243" i="28"/>
  <c r="AE250" i="12"/>
  <c r="AE244" i="12"/>
  <c r="DH117" i="12"/>
  <c r="DG178" i="12"/>
  <c r="BG80" i="28"/>
  <c r="BG81" i="28" s="1"/>
  <c r="BG48" i="28"/>
  <c r="BG59" i="28"/>
  <c r="DH116" i="12"/>
  <c r="DG177" i="12"/>
  <c r="Q220" i="28"/>
  <c r="P227" i="28"/>
  <c r="P229" i="28" s="1"/>
  <c r="P239" i="28" s="1"/>
  <c r="Q257" i="28"/>
  <c r="BD219" i="28"/>
  <c r="BC136" i="28"/>
  <c r="BC218" i="28"/>
  <c r="AE251" i="12"/>
  <c r="BK226" i="12"/>
  <c r="BK144" i="12"/>
  <c r="BG62" i="28"/>
  <c r="BG51" i="28"/>
  <c r="DG134" i="12"/>
  <c r="BF77" i="28"/>
  <c r="BF84" i="28" s="1"/>
  <c r="BF130" i="28" s="1"/>
  <c r="BI227" i="12"/>
  <c r="BJ227" i="12"/>
  <c r="BG60" i="28"/>
  <c r="BG49" i="28"/>
  <c r="BG46" i="28"/>
  <c r="BG57" i="28"/>
  <c r="BG63" i="28"/>
  <c r="BG52" i="28"/>
  <c r="DF209" i="12"/>
  <c r="DF222" i="12"/>
  <c r="DF208" i="12"/>
  <c r="DF193" i="12"/>
  <c r="DF196" i="12" s="1"/>
  <c r="DF210" i="12"/>
  <c r="DF215" i="12"/>
  <c r="DF216" i="12"/>
  <c r="DF217" i="12"/>
  <c r="DF213" i="12"/>
  <c r="DF212" i="12"/>
  <c r="DF195" i="12"/>
  <c r="DF214" i="12"/>
  <c r="DI97" i="12"/>
  <c r="DH135" i="12"/>
  <c r="DH158" i="12"/>
  <c r="P250" i="12"/>
  <c r="P244" i="12"/>
  <c r="CD43" i="12"/>
  <c r="BG61" i="28"/>
  <c r="BG50" i="28"/>
  <c r="BL143" i="12"/>
  <c r="DC239" i="12"/>
  <c r="DC241" i="12" s="1"/>
  <c r="BG53" i="28"/>
  <c r="BG77" i="28" s="1"/>
  <c r="BG84" i="28" s="1"/>
  <c r="BG130" i="28" s="1"/>
  <c r="BG64" i="28"/>
  <c r="BG47" i="28"/>
  <c r="BG58" i="28"/>
  <c r="BG45" i="28"/>
  <c r="BG56" i="28"/>
  <c r="BN44" i="12"/>
  <c r="BM48" i="12"/>
  <c r="BN48" i="12" s="1"/>
  <c r="BN21" i="12"/>
  <c r="BM24" i="12"/>
  <c r="BR13" i="12"/>
  <c r="BR21" i="12" s="1"/>
  <c r="BE84" i="28"/>
  <c r="BE130" i="28" s="1"/>
  <c r="BG78" i="28"/>
  <c r="BG44" i="28"/>
  <c r="BG55" i="28"/>
  <c r="BG41" i="28"/>
  <c r="BG79" i="28" s="1"/>
  <c r="AE242" i="28"/>
  <c r="AE245" i="28" s="1"/>
  <c r="AE258" i="28" s="1"/>
  <c r="AE259" i="28" s="1"/>
  <c r="AE225" i="28" s="1"/>
  <c r="AE236" i="28"/>
  <c r="DJ104" i="12"/>
  <c r="DI165" i="12"/>
  <c r="DD225" i="12"/>
  <c r="DD239" i="12" s="1"/>
  <c r="DD241" i="12" s="1"/>
  <c r="P251" i="12"/>
  <c r="BH74" i="28"/>
  <c r="BH33" i="28"/>
  <c r="BH67" i="28"/>
  <c r="BH75" i="28"/>
  <c r="BH34" i="28"/>
  <c r="BH68" i="28"/>
  <c r="BH35" i="28"/>
  <c r="BH73" i="28"/>
  <c r="BH32" i="28"/>
  <c r="BH31" i="28"/>
  <c r="BH23" i="28"/>
  <c r="BH69" i="28"/>
  <c r="BH36" i="28"/>
  <c r="BH133" i="28"/>
  <c r="BH71" i="28"/>
  <c r="BH70" i="28"/>
  <c r="BH37" i="28"/>
  <c r="BH38" i="28"/>
  <c r="BH30" i="28"/>
  <c r="BH27" i="28"/>
  <c r="BH66" i="28"/>
  <c r="BH72" i="28"/>
  <c r="BH29" i="28"/>
  <c r="BH40" i="28"/>
  <c r="L26" i="21"/>
  <c r="CI18" i="12"/>
  <c r="BK13" i="28" l="1"/>
  <c r="BK19" i="28" s="1"/>
  <c r="BJ21" i="28"/>
  <c r="AE227" i="28"/>
  <c r="AE229" i="28" s="1"/>
  <c r="AF220" i="28"/>
  <c r="AF257" i="28"/>
  <c r="BR24" i="28"/>
  <c r="BS11" i="28"/>
  <c r="BS20" i="28" s="1"/>
  <c r="BH50" i="28"/>
  <c r="BH61" i="28"/>
  <c r="Q226" i="28"/>
  <c r="Q221" i="28"/>
  <c r="R220" i="28"/>
  <c r="DI117" i="12"/>
  <c r="DH178" i="12"/>
  <c r="BF135" i="28"/>
  <c r="DI116" i="12"/>
  <c r="DH177" i="12"/>
  <c r="P245" i="12"/>
  <c r="P246" i="12" s="1"/>
  <c r="BK227" i="12"/>
  <c r="BH60" i="28"/>
  <c r="BH49" i="28"/>
  <c r="BG132" i="28"/>
  <c r="DF224" i="12"/>
  <c r="AE253" i="12"/>
  <c r="AE266" i="12" s="1"/>
  <c r="AE267" i="12" s="1"/>
  <c r="AE233" i="12" s="1"/>
  <c r="BH45" i="28"/>
  <c r="BH56" i="28"/>
  <c r="BM85" i="12"/>
  <c r="P253" i="12"/>
  <c r="P266" i="12" s="1"/>
  <c r="P267" i="12" s="1"/>
  <c r="P233" i="12" s="1"/>
  <c r="BC219" i="28"/>
  <c r="BM141" i="12"/>
  <c r="BM31" i="12"/>
  <c r="BH41" i="28"/>
  <c r="BH79" i="28" s="1"/>
  <c r="BH44" i="28"/>
  <c r="BH55" i="28"/>
  <c r="BH78" i="28"/>
  <c r="BH132" i="28" s="1"/>
  <c r="BH134" i="28" s="1"/>
  <c r="DJ97" i="12"/>
  <c r="DI135" i="12"/>
  <c r="DI158" i="12"/>
  <c r="DI134" i="12"/>
  <c r="BS46" i="12"/>
  <c r="BS47" i="12"/>
  <c r="BS45" i="12"/>
  <c r="BS44" i="12"/>
  <c r="BT15" i="12"/>
  <c r="BT22" i="12" s="1"/>
  <c r="BH80" i="28"/>
  <c r="BH77" i="28"/>
  <c r="BH84" i="28" s="1"/>
  <c r="BH130" i="28" s="1"/>
  <c r="BR48" i="12"/>
  <c r="BR87" i="12" s="1"/>
  <c r="BR24" i="12"/>
  <c r="BS13" i="12"/>
  <c r="BS21" i="12" s="1"/>
  <c r="AE245" i="12"/>
  <c r="AE246" i="12" s="1"/>
  <c r="DG209" i="12"/>
  <c r="DG222" i="12"/>
  <c r="DG213" i="12"/>
  <c r="DG214" i="12"/>
  <c r="DG193" i="12"/>
  <c r="DG208" i="12"/>
  <c r="DG212" i="12"/>
  <c r="DG215" i="12"/>
  <c r="DG210" i="12"/>
  <c r="DG216" i="12"/>
  <c r="DG195" i="12"/>
  <c r="DG197" i="12"/>
  <c r="DG217" i="12"/>
  <c r="CI43" i="12"/>
  <c r="CI19" i="12"/>
  <c r="CJ18" i="12"/>
  <c r="BH53" i="28"/>
  <c r="BH64" i="28"/>
  <c r="BH46" i="28"/>
  <c r="BH57" i="28"/>
  <c r="BH48" i="28"/>
  <c r="BH59" i="28"/>
  <c r="DK104" i="12"/>
  <c r="DJ165" i="12"/>
  <c r="BE135" i="28"/>
  <c r="BM87" i="12"/>
  <c r="BN87" i="12" s="1"/>
  <c r="DH134" i="12"/>
  <c r="BR85" i="12"/>
  <c r="BN24" i="12"/>
  <c r="BN30" i="12"/>
  <c r="BN28" i="12"/>
  <c r="BN29" i="12"/>
  <c r="BN31" i="12"/>
  <c r="BH51" i="28"/>
  <c r="BH62" i="28"/>
  <c r="BI71" i="28"/>
  <c r="BI30" i="28"/>
  <c r="BI38" i="28"/>
  <c r="BI72" i="28"/>
  <c r="BI31" i="28"/>
  <c r="BI73" i="28"/>
  <c r="BI32" i="28"/>
  <c r="BI70" i="28"/>
  <c r="BI29" i="28"/>
  <c r="BI37" i="28"/>
  <c r="BI69" i="28"/>
  <c r="BI36" i="28"/>
  <c r="BI133" i="28"/>
  <c r="BI74" i="28"/>
  <c r="BI75" i="28"/>
  <c r="BI68" i="28"/>
  <c r="BI35" i="28"/>
  <c r="BI23" i="28"/>
  <c r="BI40" i="28"/>
  <c r="BI33" i="28"/>
  <c r="BI27" i="28"/>
  <c r="BI34" i="28"/>
  <c r="BI66" i="28"/>
  <c r="BI67" i="28"/>
  <c r="BL226" i="12"/>
  <c r="BL144" i="12"/>
  <c r="BH52" i="28"/>
  <c r="BH63" i="28"/>
  <c r="BH47" i="28"/>
  <c r="BH58" i="28"/>
  <c r="AE237" i="28"/>
  <c r="AE238" i="28" s="1"/>
  <c r="AE239" i="28" s="1"/>
  <c r="DF198" i="12"/>
  <c r="BT47" i="12" l="1"/>
  <c r="BT46" i="12"/>
  <c r="BT45" i="12"/>
  <c r="BT44" i="12"/>
  <c r="BU15" i="12"/>
  <c r="BU22" i="12" s="1"/>
  <c r="BT20" i="28"/>
  <c r="BT11" i="28"/>
  <c r="BS24" i="28"/>
  <c r="BS48" i="12"/>
  <c r="BS85" i="12" s="1"/>
  <c r="BS24" i="12"/>
  <c r="BT13" i="12"/>
  <c r="BK21" i="28"/>
  <c r="BL13" i="28"/>
  <c r="BL19" i="28" s="1"/>
  <c r="BH135" i="28"/>
  <c r="BI64" i="28"/>
  <c r="BI53" i="28"/>
  <c r="DH209" i="12"/>
  <c r="DH197" i="12"/>
  <c r="DH216" i="12"/>
  <c r="DH217" i="12"/>
  <c r="DH213" i="12"/>
  <c r="DH210" i="12"/>
  <c r="DH212" i="12"/>
  <c r="DH195" i="12"/>
  <c r="DH198" i="12" s="1"/>
  <c r="DH214" i="12"/>
  <c r="DH193" i="12"/>
  <c r="DH196" i="12" s="1"/>
  <c r="DH215" i="12"/>
  <c r="DH208" i="12"/>
  <c r="DH222" i="12"/>
  <c r="AE247" i="12"/>
  <c r="BH81" i="28"/>
  <c r="DI195" i="12"/>
  <c r="DI216" i="12"/>
  <c r="DI208" i="12"/>
  <c r="DI217" i="12"/>
  <c r="DI213" i="12"/>
  <c r="DI209" i="12"/>
  <c r="DI210" i="12"/>
  <c r="DI212" i="12"/>
  <c r="DI193" i="12"/>
  <c r="DI214" i="12"/>
  <c r="DI215" i="12"/>
  <c r="DI197" i="12"/>
  <c r="DI222" i="12"/>
  <c r="DJ116" i="12"/>
  <c r="DJ134" i="12" s="1"/>
  <c r="DI177" i="12"/>
  <c r="BM142" i="12"/>
  <c r="BN142" i="12" s="1"/>
  <c r="E7" i="21" s="1"/>
  <c r="BN141" i="12"/>
  <c r="BF136" i="28"/>
  <c r="BF218" i="28"/>
  <c r="BI78" i="28"/>
  <c r="BI132" i="28" s="1"/>
  <c r="BI134" i="28" s="1"/>
  <c r="BI41" i="28"/>
  <c r="BI44" i="28"/>
  <c r="BI79" i="28" s="1"/>
  <c r="BI55" i="28"/>
  <c r="BO24" i="12"/>
  <c r="BN27" i="12"/>
  <c r="E21" i="21"/>
  <c r="E24" i="21" s="1"/>
  <c r="AF265" i="12"/>
  <c r="AF228" i="12"/>
  <c r="AE235" i="12"/>
  <c r="AE237" i="12" s="1"/>
  <c r="DF225" i="12"/>
  <c r="BR92" i="12"/>
  <c r="BR138" i="12" s="1"/>
  <c r="BR141" i="12"/>
  <c r="BR31" i="12"/>
  <c r="DJ117" i="12"/>
  <c r="DI178" i="12"/>
  <c r="BI48" i="28"/>
  <c r="BI59" i="28"/>
  <c r="DL104" i="12"/>
  <c r="DK165" i="12"/>
  <c r="DL165" i="12" s="1"/>
  <c r="AF226" i="28"/>
  <c r="AF221" i="28"/>
  <c r="BI63" i="28"/>
  <c r="BI52" i="28"/>
  <c r="CI49" i="12"/>
  <c r="BI50" i="28"/>
  <c r="BI61" i="28"/>
  <c r="DK97" i="12"/>
  <c r="DJ135" i="12"/>
  <c r="DJ158" i="12"/>
  <c r="BJ68" i="28"/>
  <c r="BJ35" i="28"/>
  <c r="BJ69" i="28"/>
  <c r="BJ40" i="28"/>
  <c r="BJ36" i="28"/>
  <c r="BJ133" i="28"/>
  <c r="BJ66" i="28"/>
  <c r="BJ70" i="28"/>
  <c r="BJ29" i="28"/>
  <c r="BJ37" i="28"/>
  <c r="BJ67" i="28"/>
  <c r="BJ75" i="28"/>
  <c r="BJ34" i="28"/>
  <c r="BJ74" i="28"/>
  <c r="BJ30" i="28"/>
  <c r="BJ31" i="28"/>
  <c r="BJ73" i="28"/>
  <c r="BJ32" i="28"/>
  <c r="BJ27" i="28"/>
  <c r="BJ33" i="28"/>
  <c r="BJ38" i="28"/>
  <c r="BJ71" i="28"/>
  <c r="BJ72" i="28"/>
  <c r="BJ23" i="28"/>
  <c r="BI49" i="28"/>
  <c r="BI60" i="28"/>
  <c r="P247" i="12"/>
  <c r="BI62" i="28"/>
  <c r="BI51" i="28"/>
  <c r="CJ19" i="12"/>
  <c r="CK18" i="12" s="1"/>
  <c r="CJ43" i="12"/>
  <c r="BM92" i="12"/>
  <c r="BM138" i="12" s="1"/>
  <c r="BN85" i="12"/>
  <c r="R226" i="28"/>
  <c r="Q243" i="28"/>
  <c r="BI45" i="28"/>
  <c r="BI56" i="28"/>
  <c r="DG224" i="12"/>
  <c r="BL227" i="12"/>
  <c r="BI80" i="28"/>
  <c r="BI81" i="28" s="1"/>
  <c r="BI77" i="28"/>
  <c r="BI84" i="28" s="1"/>
  <c r="BI130" i="28" s="1"/>
  <c r="BI47" i="28"/>
  <c r="BI58" i="28"/>
  <c r="BE218" i="28"/>
  <c r="BE136" i="28"/>
  <c r="BI57" i="28"/>
  <c r="BI46" i="28"/>
  <c r="Q265" i="12"/>
  <c r="Q228" i="12"/>
  <c r="P235" i="12"/>
  <c r="P237" i="12" s="1"/>
  <c r="BG134" i="28"/>
  <c r="BG135" i="28" s="1"/>
  <c r="Q242" i="28"/>
  <c r="Q245" i="28" s="1"/>
  <c r="Q258" i="28" s="1"/>
  <c r="Q259" i="28" s="1"/>
  <c r="R221" i="28"/>
  <c r="Q236" i="28"/>
  <c r="DG196" i="12"/>
  <c r="DG198" i="12" s="1"/>
  <c r="DG225" i="12" s="1"/>
  <c r="DG239" i="12" s="1"/>
  <c r="DG241" i="12" s="1"/>
  <c r="BN92" i="12" l="1"/>
  <c r="E6" i="21" s="1"/>
  <c r="BO85" i="12"/>
  <c r="DI196" i="12"/>
  <c r="DJ195" i="12"/>
  <c r="DJ216" i="12"/>
  <c r="DJ208" i="12"/>
  <c r="DJ217" i="12"/>
  <c r="DJ213" i="12"/>
  <c r="DJ197" i="12"/>
  <c r="DJ209" i="12"/>
  <c r="DJ193" i="12"/>
  <c r="DJ222" i="12"/>
  <c r="DJ215" i="12"/>
  <c r="DJ210" i="12"/>
  <c r="DJ212" i="12"/>
  <c r="DJ214" i="12"/>
  <c r="BU45" i="12"/>
  <c r="BU46" i="12"/>
  <c r="BU44" i="12"/>
  <c r="BU47" i="12"/>
  <c r="BV15" i="12"/>
  <c r="BV22" i="12" s="1"/>
  <c r="BM13" i="28"/>
  <c r="BN13" i="28" s="1"/>
  <c r="BM19" i="28"/>
  <c r="BL21" i="28"/>
  <c r="CK19" i="12"/>
  <c r="CL18" i="12" s="1"/>
  <c r="CK43" i="12"/>
  <c r="BS92" i="12"/>
  <c r="BS138" i="12" s="1"/>
  <c r="BJ45" i="28"/>
  <c r="BJ56" i="28"/>
  <c r="BU11" i="28"/>
  <c r="BU20" i="28"/>
  <c r="BT24" i="28"/>
  <c r="R236" i="28"/>
  <c r="Q237" i="28"/>
  <c r="CJ49" i="12"/>
  <c r="BJ46" i="28"/>
  <c r="BJ57" i="28"/>
  <c r="AF243" i="28"/>
  <c r="BR142" i="12"/>
  <c r="BR143" i="12" s="1"/>
  <c r="BJ80" i="28"/>
  <c r="BJ81" i="28" s="1"/>
  <c r="R259" i="28"/>
  <c r="Q225" i="28"/>
  <c r="DK116" i="12"/>
  <c r="DJ177" i="12"/>
  <c r="BJ53" i="28"/>
  <c r="BJ64" i="28"/>
  <c r="DK135" i="12"/>
  <c r="DL135" i="12" s="1"/>
  <c r="DK158" i="12"/>
  <c r="DL97" i="12"/>
  <c r="DF239" i="12"/>
  <c r="DF241" i="12" s="1"/>
  <c r="DH224" i="12"/>
  <c r="DH225" i="12" s="1"/>
  <c r="BH136" i="28"/>
  <c r="BH218" i="28"/>
  <c r="BS87" i="12"/>
  <c r="BF219" i="28"/>
  <c r="DI224" i="12"/>
  <c r="BI135" i="28"/>
  <c r="BS141" i="12"/>
  <c r="BS142" i="12" s="1"/>
  <c r="BS31" i="12"/>
  <c r="BJ62" i="28"/>
  <c r="BJ51" i="28"/>
  <c r="BG136" i="28"/>
  <c r="BG218" i="28"/>
  <c r="BT21" i="12"/>
  <c r="DI198" i="12"/>
  <c r="DI225" i="12" s="1"/>
  <c r="DI239" i="12" s="1"/>
  <c r="DI241" i="12" s="1"/>
  <c r="BE219" i="28"/>
  <c r="BM143" i="12"/>
  <c r="BN138" i="12"/>
  <c r="BJ58" i="28"/>
  <c r="BJ47" i="28"/>
  <c r="BJ52" i="28"/>
  <c r="BJ63" i="28"/>
  <c r="BJ61" i="28"/>
  <c r="BJ50" i="28"/>
  <c r="DJ178" i="12"/>
  <c r="DJ196" i="12" s="1"/>
  <c r="DK117" i="12"/>
  <c r="DK134" i="12" s="1"/>
  <c r="AF234" i="12"/>
  <c r="AF229" i="12"/>
  <c r="BJ49" i="28"/>
  <c r="BJ60" i="28"/>
  <c r="BJ48" i="28"/>
  <c r="BJ59" i="28"/>
  <c r="Q234" i="12"/>
  <c r="Q229" i="12"/>
  <c r="R228" i="12"/>
  <c r="BJ78" i="28"/>
  <c r="BJ132" i="28" s="1"/>
  <c r="BJ44" i="28"/>
  <c r="BJ41" i="28"/>
  <c r="BJ77" i="28" s="1"/>
  <c r="BJ84" i="28" s="1"/>
  <c r="BJ130" i="28" s="1"/>
  <c r="BJ55" i="28"/>
  <c r="AF242" i="28"/>
  <c r="AF245" i="28" s="1"/>
  <c r="AF258" i="28" s="1"/>
  <c r="AF259" i="28" s="1"/>
  <c r="AF225" i="28" s="1"/>
  <c r="AF236" i="28"/>
  <c r="BK73" i="28"/>
  <c r="BK32" i="28"/>
  <c r="BK74" i="28"/>
  <c r="BK33" i="28"/>
  <c r="BK67" i="28"/>
  <c r="BK75" i="28"/>
  <c r="BK34" i="28"/>
  <c r="BK72" i="28"/>
  <c r="BK31" i="28"/>
  <c r="BK30" i="28"/>
  <c r="BK70" i="28"/>
  <c r="BK68" i="28"/>
  <c r="BK35" i="28"/>
  <c r="BK37" i="28"/>
  <c r="BK69" i="28"/>
  <c r="BK36" i="28"/>
  <c r="BK133" i="28"/>
  <c r="BK29" i="28"/>
  <c r="BK38" i="28"/>
  <c r="BK27" i="28"/>
  <c r="BK66" i="28"/>
  <c r="BK23" i="28"/>
  <c r="BK40" i="28"/>
  <c r="BK71" i="28"/>
  <c r="DJ198" i="12" l="1"/>
  <c r="CL19" i="12"/>
  <c r="CL43" i="12"/>
  <c r="CM18" i="12"/>
  <c r="DH239" i="12"/>
  <c r="DH241" i="12" s="1"/>
  <c r="DK195" i="12"/>
  <c r="DL195" i="12" s="1"/>
  <c r="DK216" i="12"/>
  <c r="DL216" i="12" s="1"/>
  <c r="DK208" i="12"/>
  <c r="DK217" i="12"/>
  <c r="DL217" i="12" s="1"/>
  <c r="DK213" i="12"/>
  <c r="DL213" i="12" s="1"/>
  <c r="DK197" i="12"/>
  <c r="DL197" i="12" s="1"/>
  <c r="DK215" i="12"/>
  <c r="DL215" i="12" s="1"/>
  <c r="DK209" i="12"/>
  <c r="DL209" i="12" s="1"/>
  <c r="DK210" i="12"/>
  <c r="DL210" i="12" s="1"/>
  <c r="DK222" i="12"/>
  <c r="DL222" i="12" s="1"/>
  <c r="DK193" i="12"/>
  <c r="DL193" i="12" s="1"/>
  <c r="DK214" i="12"/>
  <c r="DL214" i="12" s="1"/>
  <c r="DK212" i="12"/>
  <c r="DL212" i="12" s="1"/>
  <c r="DL134" i="12"/>
  <c r="BK57" i="28"/>
  <c r="BK46" i="28"/>
  <c r="BK77" i="28" s="1"/>
  <c r="BK84" i="28" s="1"/>
  <c r="BK130" i="28" s="1"/>
  <c r="AF251" i="12"/>
  <c r="BK41" i="28"/>
  <c r="BK79" i="28" s="1"/>
  <c r="BK44" i="28"/>
  <c r="BK78" i="28"/>
  <c r="BK132" i="28" s="1"/>
  <c r="BK134" i="28" s="1"/>
  <c r="BK55" i="28"/>
  <c r="BK45" i="28"/>
  <c r="BK56" i="28"/>
  <c r="BK47" i="28"/>
  <c r="BK58" i="28"/>
  <c r="BJ134" i="28"/>
  <c r="BJ135" i="28" s="1"/>
  <c r="AF250" i="12"/>
  <c r="AF244" i="12"/>
  <c r="BV46" i="12"/>
  <c r="BV45" i="12"/>
  <c r="BV47" i="12"/>
  <c r="BV44" i="12"/>
  <c r="BW15" i="12"/>
  <c r="BW22" i="12" s="1"/>
  <c r="BR226" i="12"/>
  <c r="BR144" i="12"/>
  <c r="BM21" i="28"/>
  <c r="BN19" i="28"/>
  <c r="BR13" i="28"/>
  <c r="AF237" i="28"/>
  <c r="AF238" i="28" s="1"/>
  <c r="AF239" i="28" s="1"/>
  <c r="R237" i="28"/>
  <c r="Q238" i="28"/>
  <c r="BK52" i="28"/>
  <c r="BK63" i="28"/>
  <c r="R234" i="12"/>
  <c r="Q251" i="12"/>
  <c r="BK80" i="28"/>
  <c r="BK81" i="28" s="1"/>
  <c r="DJ224" i="12"/>
  <c r="DJ225" i="12" s="1"/>
  <c r="BT48" i="12"/>
  <c r="BT24" i="12"/>
  <c r="BU13" i="12"/>
  <c r="BU21" i="12" s="1"/>
  <c r="BL70" i="28"/>
  <c r="BL29" i="28"/>
  <c r="BL37" i="28"/>
  <c r="BL71" i="28"/>
  <c r="BL30" i="28"/>
  <c r="BL38" i="28"/>
  <c r="BL72" i="28"/>
  <c r="BL31" i="28"/>
  <c r="BL69" i="28"/>
  <c r="BL40" i="28"/>
  <c r="BL36" i="28"/>
  <c r="BL133" i="28"/>
  <c r="BL66" i="28"/>
  <c r="BL68" i="28"/>
  <c r="BL35" i="28"/>
  <c r="BL27" i="28"/>
  <c r="BL73" i="28"/>
  <c r="BL75" i="28"/>
  <c r="BL74" i="28"/>
  <c r="BL67" i="28"/>
  <c r="BL34" i="28"/>
  <c r="BL23" i="28"/>
  <c r="BL32" i="28"/>
  <c r="BL33" i="28"/>
  <c r="BK51" i="28"/>
  <c r="BK62" i="28"/>
  <c r="BH219" i="28"/>
  <c r="BK49" i="28"/>
  <c r="BK60" i="28"/>
  <c r="Q250" i="12"/>
  <c r="Q253" i="12" s="1"/>
  <c r="Q266" i="12" s="1"/>
  <c r="Q267" i="12" s="1"/>
  <c r="R229" i="12"/>
  <c r="Q244" i="12"/>
  <c r="BM226" i="12"/>
  <c r="BM144" i="12"/>
  <c r="BN143" i="12"/>
  <c r="BN144" i="12" s="1"/>
  <c r="C39" i="21" s="1"/>
  <c r="BS143" i="12"/>
  <c r="BI218" i="28"/>
  <c r="BI136" i="28"/>
  <c r="BV11" i="28"/>
  <c r="BV20" i="28" s="1"/>
  <c r="BU24" i="28"/>
  <c r="DL117" i="12"/>
  <c r="DK178" i="12"/>
  <c r="DL178" i="12" s="1"/>
  <c r="BG219" i="28"/>
  <c r="DL158" i="12"/>
  <c r="Q227" i="28"/>
  <c r="R225" i="28"/>
  <c r="AG257" i="28"/>
  <c r="AG220" i="28"/>
  <c r="AF227" i="28"/>
  <c r="AF229" i="28" s="1"/>
  <c r="BK50" i="28"/>
  <c r="BK61" i="28"/>
  <c r="BK48" i="28"/>
  <c r="BK59" i="28"/>
  <c r="BK53" i="28"/>
  <c r="BK64" i="28"/>
  <c r="BJ79" i="28"/>
  <c r="DL116" i="12"/>
  <c r="DK177" i="12"/>
  <c r="DL177" i="12" s="1"/>
  <c r="CK49" i="12"/>
  <c r="DK196" i="12" l="1"/>
  <c r="DL196" i="12" s="1"/>
  <c r="BJ218" i="28"/>
  <c r="BJ136" i="28"/>
  <c r="DJ239" i="12"/>
  <c r="DJ241" i="12" s="1"/>
  <c r="BW11" i="28"/>
  <c r="BW20" i="28"/>
  <c r="BV24" i="28"/>
  <c r="BK135" i="28"/>
  <c r="BL53" i="28"/>
  <c r="BL64" i="28"/>
  <c r="BU48" i="12"/>
  <c r="BU24" i="12"/>
  <c r="BV13" i="12"/>
  <c r="BV21" i="12" s="1"/>
  <c r="BM67" i="28"/>
  <c r="BN67" i="28" s="1"/>
  <c r="BM75" i="28"/>
  <c r="BN75" i="28" s="1"/>
  <c r="BM34" i="28"/>
  <c r="BM68" i="28"/>
  <c r="BN68" i="28" s="1"/>
  <c r="BM35" i="28"/>
  <c r="BM69" i="28"/>
  <c r="BN69" i="28" s="1"/>
  <c r="BM40" i="28"/>
  <c r="BM36" i="28"/>
  <c r="BM133" i="28"/>
  <c r="BN133" i="28" s="1"/>
  <c r="BM66" i="28"/>
  <c r="BM74" i="28"/>
  <c r="BN74" i="28" s="1"/>
  <c r="BM33" i="28"/>
  <c r="BM73" i="28"/>
  <c r="BN73" i="28" s="1"/>
  <c r="BM29" i="28"/>
  <c r="BM27" i="28"/>
  <c r="BM31" i="28"/>
  <c r="BM30" i="28"/>
  <c r="BM72" i="28"/>
  <c r="BN72" i="28" s="1"/>
  <c r="BM23" i="28"/>
  <c r="BM71" i="28"/>
  <c r="BN71" i="28" s="1"/>
  <c r="BM70" i="28"/>
  <c r="BN70" i="28" s="1"/>
  <c r="BM37" i="28"/>
  <c r="BM38" i="28"/>
  <c r="BM32" i="28"/>
  <c r="BL80" i="28"/>
  <c r="BL81" i="28" s="1"/>
  <c r="R238" i="28"/>
  <c r="DK224" i="12"/>
  <c r="DL224" i="12" s="1"/>
  <c r="DL208" i="12"/>
  <c r="DK198" i="12"/>
  <c r="R244" i="12"/>
  <c r="Q245" i="12"/>
  <c r="BL78" i="28"/>
  <c r="BL132" i="28" s="1"/>
  <c r="BL134" i="28" s="1"/>
  <c r="BL44" i="28"/>
  <c r="BL55" i="28"/>
  <c r="BL41" i="28"/>
  <c r="BL77" i="28" s="1"/>
  <c r="BL84" i="28" s="1"/>
  <c r="BL130" i="28" s="1"/>
  <c r="AG226" i="28"/>
  <c r="AG221" i="28"/>
  <c r="AH220" i="28"/>
  <c r="BI219" i="28"/>
  <c r="AF245" i="12"/>
  <c r="AF246" i="12" s="1"/>
  <c r="CL49" i="12"/>
  <c r="R227" i="28"/>
  <c r="Q229" i="28"/>
  <c r="R229" i="28" s="1"/>
  <c r="BL49" i="28"/>
  <c r="BL60" i="28"/>
  <c r="BT87" i="12"/>
  <c r="BT85" i="12"/>
  <c r="BX22" i="12"/>
  <c r="BW44" i="12"/>
  <c r="BW46" i="12"/>
  <c r="BW47" i="12"/>
  <c r="BW45" i="12"/>
  <c r="BX15" i="12"/>
  <c r="BL52" i="28"/>
  <c r="BL63" i="28"/>
  <c r="BR227" i="12"/>
  <c r="BS226" i="12"/>
  <c r="BS144" i="12"/>
  <c r="BL48" i="28"/>
  <c r="BL59" i="28"/>
  <c r="BL46" i="28"/>
  <c r="BL57" i="28"/>
  <c r="AF253" i="12"/>
  <c r="AF266" i="12" s="1"/>
  <c r="AF267" i="12" s="1"/>
  <c r="AF233" i="12" s="1"/>
  <c r="BL56" i="28"/>
  <c r="BL45" i="28"/>
  <c r="BM227" i="12"/>
  <c r="BN226" i="12"/>
  <c r="BL62" i="28"/>
  <c r="BL51" i="28"/>
  <c r="CM19" i="12"/>
  <c r="CM43" i="12"/>
  <c r="CN18" i="12"/>
  <c r="R267" i="12"/>
  <c r="Q233" i="12"/>
  <c r="BL47" i="28"/>
  <c r="BL58" i="28"/>
  <c r="BL61" i="28"/>
  <c r="BL50" i="28"/>
  <c r="BT141" i="12"/>
  <c r="BT31" i="12"/>
  <c r="BR19" i="28"/>
  <c r="BN25" i="28"/>
  <c r="BN27" i="28"/>
  <c r="BN24" i="28"/>
  <c r="BN21" i="28"/>
  <c r="BN26" i="28"/>
  <c r="BL135" i="28" l="1"/>
  <c r="BS227" i="12"/>
  <c r="AG242" i="28"/>
  <c r="AG245" i="28" s="1"/>
  <c r="AG258" i="28" s="1"/>
  <c r="AG259" i="28" s="1"/>
  <c r="AH221" i="28"/>
  <c r="AG236" i="28"/>
  <c r="BU141" i="12"/>
  <c r="BU142" i="12" s="1"/>
  <c r="BU31" i="12"/>
  <c r="R233" i="12"/>
  <c r="Q235" i="12"/>
  <c r="BN227" i="12"/>
  <c r="E9" i="21"/>
  <c r="BL79" i="28"/>
  <c r="AH226" i="28"/>
  <c r="AG243" i="28"/>
  <c r="BM52" i="28"/>
  <c r="BN52" i="28" s="1"/>
  <c r="BM63" i="28"/>
  <c r="BN63" i="28" s="1"/>
  <c r="BN37" i="28"/>
  <c r="BM44" i="28"/>
  <c r="BN44" i="28" s="1"/>
  <c r="BM55" i="28"/>
  <c r="BN55" i="28" s="1"/>
  <c r="BM41" i="28"/>
  <c r="BN41" i="28" s="1"/>
  <c r="BM78" i="28"/>
  <c r="BN29" i="28"/>
  <c r="BU85" i="12"/>
  <c r="BU92" i="12" s="1"/>
  <c r="BU138" i="12" s="1"/>
  <c r="BU87" i="12"/>
  <c r="BM53" i="28"/>
  <c r="BN53" i="28" s="1"/>
  <c r="BM64" i="28"/>
  <c r="BN64" i="28" s="1"/>
  <c r="BN38" i="28"/>
  <c r="BV48" i="12"/>
  <c r="BV24" i="12"/>
  <c r="BW13" i="12"/>
  <c r="BW21" i="12" s="1"/>
  <c r="CN19" i="12"/>
  <c r="CO18" i="12" s="1"/>
  <c r="CN43" i="12"/>
  <c r="BX44" i="12"/>
  <c r="BX45" i="12"/>
  <c r="BX47" i="12"/>
  <c r="BX46" i="12"/>
  <c r="BY15" i="12"/>
  <c r="BY22" i="12" s="1"/>
  <c r="BM60" i="28"/>
  <c r="BN60" i="28" s="1"/>
  <c r="BM49" i="28"/>
  <c r="BN49" i="28" s="1"/>
  <c r="BN34" i="28"/>
  <c r="BT92" i="12"/>
  <c r="BT138" i="12" s="1"/>
  <c r="BM80" i="28"/>
  <c r="BN66" i="28"/>
  <c r="BK218" i="28"/>
  <c r="BK136" i="28"/>
  <c r="DK225" i="12"/>
  <c r="DL198" i="12"/>
  <c r="BR21" i="28"/>
  <c r="BS13" i="28"/>
  <c r="BS19" i="28" s="1"/>
  <c r="BX11" i="28"/>
  <c r="BW24" i="28"/>
  <c r="BX20" i="28"/>
  <c r="Q239" i="28"/>
  <c r="R239" i="28" s="1"/>
  <c r="CM49" i="12"/>
  <c r="R245" i="12"/>
  <c r="Q246" i="12"/>
  <c r="BM45" i="28"/>
  <c r="BN45" i="28" s="1"/>
  <c r="BM56" i="28"/>
  <c r="BN56" i="28" s="1"/>
  <c r="BN30" i="28"/>
  <c r="BN40" i="28"/>
  <c r="BM61" i="28"/>
  <c r="BN61" i="28" s="1"/>
  <c r="BM50" i="28"/>
  <c r="BN50" i="28" s="1"/>
  <c r="BN35" i="28"/>
  <c r="BM48" i="28"/>
  <c r="BN48" i="28" s="1"/>
  <c r="BM59" i="28"/>
  <c r="BN59" i="28" s="1"/>
  <c r="BN33" i="28"/>
  <c r="BT142" i="12"/>
  <c r="BN23" i="28"/>
  <c r="BO21" i="28"/>
  <c r="AG265" i="12"/>
  <c r="AG228" i="12"/>
  <c r="AF235" i="12"/>
  <c r="AF237" i="12" s="1"/>
  <c r="AF247" i="12" s="1"/>
  <c r="BM47" i="28"/>
  <c r="BN47" i="28" s="1"/>
  <c r="BM58" i="28"/>
  <c r="BN58" i="28" s="1"/>
  <c r="BN32" i="28"/>
  <c r="BM46" i="28"/>
  <c r="BN46" i="28" s="1"/>
  <c r="BM57" i="28"/>
  <c r="BN57" i="28" s="1"/>
  <c r="BN31" i="28"/>
  <c r="BM51" i="28"/>
  <c r="BN51" i="28" s="1"/>
  <c r="BM62" i="28"/>
  <c r="BN62" i="28" s="1"/>
  <c r="BN36" i="28"/>
  <c r="BJ219" i="28"/>
  <c r="BS21" i="28" l="1"/>
  <c r="BT13" i="28"/>
  <c r="BT19" i="28" s="1"/>
  <c r="DK239" i="12"/>
  <c r="DL225" i="12"/>
  <c r="BT143" i="12"/>
  <c r="BY46" i="12"/>
  <c r="BY45" i="12"/>
  <c r="BY44" i="12"/>
  <c r="BY47" i="12"/>
  <c r="BZ15" i="12"/>
  <c r="BZ22" i="12" s="1"/>
  <c r="BW48" i="12"/>
  <c r="BX13" i="12"/>
  <c r="BX21" i="12" s="1"/>
  <c r="BW24" i="12"/>
  <c r="AH236" i="28"/>
  <c r="AG237" i="28"/>
  <c r="AH259" i="28"/>
  <c r="AJ257" i="28" s="1"/>
  <c r="AG225" i="28"/>
  <c r="BK219" i="28"/>
  <c r="CN49" i="12"/>
  <c r="BM77" i="28"/>
  <c r="BU143" i="12"/>
  <c r="BY11" i="28"/>
  <c r="BY20" i="28" s="1"/>
  <c r="BX24" i="28"/>
  <c r="CO19" i="12"/>
  <c r="CP18" i="12" s="1"/>
  <c r="CO43" i="12"/>
  <c r="BM79" i="28"/>
  <c r="BN79" i="28" s="1"/>
  <c r="R235" i="12"/>
  <c r="Q237" i="12"/>
  <c r="R237" i="12" s="1"/>
  <c r="AG234" i="12"/>
  <c r="AG229" i="12"/>
  <c r="AH228" i="12"/>
  <c r="BR69" i="28"/>
  <c r="BR35" i="28"/>
  <c r="BR70" i="28"/>
  <c r="BR40" i="28"/>
  <c r="BR36" i="28"/>
  <c r="BR71" i="28"/>
  <c r="BR29" i="28"/>
  <c r="BR37" i="28"/>
  <c r="BR68" i="28"/>
  <c r="BR34" i="28"/>
  <c r="BR75" i="28"/>
  <c r="BR30" i="28"/>
  <c r="BR133" i="28"/>
  <c r="BR66" i="28"/>
  <c r="BR32" i="28"/>
  <c r="BR31" i="28"/>
  <c r="BR74" i="28"/>
  <c r="BR27" i="28"/>
  <c r="BR73" i="28"/>
  <c r="BR23" i="28"/>
  <c r="BR33" i="28"/>
  <c r="BR38" i="28"/>
  <c r="BR67" i="28"/>
  <c r="BR72" i="28"/>
  <c r="BM81" i="28"/>
  <c r="BN81" i="28" s="1"/>
  <c r="BN80" i="28"/>
  <c r="BV141" i="12"/>
  <c r="BV31" i="12"/>
  <c r="Q247" i="12"/>
  <c r="R247" i="12" s="1"/>
  <c r="R246" i="12"/>
  <c r="BV87" i="12"/>
  <c r="BV85" i="12"/>
  <c r="BV92" i="12" s="1"/>
  <c r="BV138" i="12" s="1"/>
  <c r="BM132" i="28"/>
  <c r="BN78" i="28"/>
  <c r="BL218" i="28"/>
  <c r="BL136" i="28"/>
  <c r="BZ11" i="28" l="1"/>
  <c r="BY24" i="28"/>
  <c r="BZ20" i="28"/>
  <c r="CA22" i="12"/>
  <c r="BZ47" i="12"/>
  <c r="BZ45" i="12"/>
  <c r="BZ44" i="12"/>
  <c r="BZ46" i="12"/>
  <c r="CA15" i="12"/>
  <c r="BX48" i="12"/>
  <c r="BX24" i="12"/>
  <c r="BY13" i="12"/>
  <c r="BY21" i="12" s="1"/>
  <c r="BU13" i="28"/>
  <c r="BT21" i="28"/>
  <c r="BR46" i="28"/>
  <c r="BR57" i="28"/>
  <c r="AG227" i="28"/>
  <c r="AH225" i="28"/>
  <c r="AL257" i="28"/>
  <c r="AL220" i="28"/>
  <c r="BM84" i="28"/>
  <c r="BM130" i="28" s="1"/>
  <c r="BN77" i="28"/>
  <c r="BN84" i="28" s="1"/>
  <c r="AH237" i="28"/>
  <c r="AG238" i="28"/>
  <c r="BL219" i="28"/>
  <c r="BR48" i="28"/>
  <c r="BR59" i="28"/>
  <c r="BR62" i="28"/>
  <c r="BR51" i="28"/>
  <c r="BW141" i="12"/>
  <c r="BW142" i="12" s="1"/>
  <c r="BW31" i="12"/>
  <c r="BR52" i="28"/>
  <c r="BR63" i="28"/>
  <c r="BR78" i="28"/>
  <c r="BR55" i="28"/>
  <c r="BR44" i="28"/>
  <c r="BR41" i="28"/>
  <c r="BU226" i="12"/>
  <c r="BU144" i="12"/>
  <c r="BR64" i="28"/>
  <c r="BR53" i="28"/>
  <c r="DK241" i="12"/>
  <c r="DL239" i="12"/>
  <c r="AH234" i="12"/>
  <c r="AG251" i="12"/>
  <c r="BM134" i="28"/>
  <c r="BN134" i="28" s="1"/>
  <c r="BN132" i="28"/>
  <c r="BR49" i="28"/>
  <c r="BR60" i="28"/>
  <c r="BW87" i="12"/>
  <c r="BW85" i="12"/>
  <c r="BS67" i="28"/>
  <c r="BS75" i="28"/>
  <c r="BS34" i="28"/>
  <c r="BS68" i="28"/>
  <c r="BS35" i="28"/>
  <c r="BS69" i="28"/>
  <c r="BS40" i="28"/>
  <c r="BS36" i="28"/>
  <c r="BS133" i="28"/>
  <c r="BS66" i="28"/>
  <c r="BS74" i="28"/>
  <c r="BS33" i="28"/>
  <c r="BS32" i="28"/>
  <c r="BS70" i="28"/>
  <c r="BS37" i="28"/>
  <c r="BS71" i="28"/>
  <c r="BS38" i="28"/>
  <c r="BS72" i="28"/>
  <c r="BS31" i="28"/>
  <c r="BS73" i="28"/>
  <c r="BS29" i="28"/>
  <c r="BS30" i="28"/>
  <c r="BS27" i="28"/>
  <c r="BS23" i="28"/>
  <c r="CP19" i="12"/>
  <c r="CQ18" i="12" s="1"/>
  <c r="CP43" i="12"/>
  <c r="BT226" i="12"/>
  <c r="BT144" i="12"/>
  <c r="BR47" i="28"/>
  <c r="BR58" i="28"/>
  <c r="CO49" i="12"/>
  <c r="BR80" i="28"/>
  <c r="AG250" i="12"/>
  <c r="AH229" i="12"/>
  <c r="C10" i="21" s="1"/>
  <c r="AG244" i="12"/>
  <c r="BR45" i="28"/>
  <c r="BR56" i="28"/>
  <c r="BV142" i="12"/>
  <c r="BR61" i="28"/>
  <c r="BR50" i="28"/>
  <c r="AG253" i="12" l="1"/>
  <c r="AG266" i="12" s="1"/>
  <c r="AG267" i="12" s="1"/>
  <c r="CQ19" i="12"/>
  <c r="CR18" i="12" s="1"/>
  <c r="CQ43" i="12"/>
  <c r="BY48" i="12"/>
  <c r="BY24" i="12"/>
  <c r="BZ13" i="12"/>
  <c r="BZ21" i="12" s="1"/>
  <c r="BT72" i="28"/>
  <c r="BT31" i="28"/>
  <c r="BT73" i="28"/>
  <c r="BT32" i="28"/>
  <c r="BT74" i="28"/>
  <c r="BT33" i="28"/>
  <c r="BT71" i="28"/>
  <c r="BT30" i="28"/>
  <c r="BT38" i="28"/>
  <c r="BT70" i="28"/>
  <c r="BT37" i="28"/>
  <c r="BT75" i="28"/>
  <c r="BT40" i="28"/>
  <c r="BT66" i="28"/>
  <c r="BT69" i="28"/>
  <c r="BT36" i="28"/>
  <c r="BT133" i="28"/>
  <c r="BT35" i="28"/>
  <c r="BT68" i="28"/>
  <c r="BT67" i="28"/>
  <c r="BT29" i="28"/>
  <c r="BT27" i="28"/>
  <c r="BT23" i="28"/>
  <c r="BT34" i="28"/>
  <c r="BS80" i="28"/>
  <c r="BS81" i="28" s="1"/>
  <c r="BS62" i="28"/>
  <c r="BS51" i="28"/>
  <c r="AH238" i="28"/>
  <c r="AG239" i="28"/>
  <c r="AH239" i="28" s="1"/>
  <c r="BR81" i="28"/>
  <c r="AG229" i="28"/>
  <c r="AH229" i="28" s="1"/>
  <c r="AH227" i="28"/>
  <c r="BS44" i="28"/>
  <c r="BS41" i="28"/>
  <c r="BS78" i="28"/>
  <c r="BS132" i="28" s="1"/>
  <c r="BS134" i="28" s="1"/>
  <c r="BS55" i="28"/>
  <c r="BS50" i="28"/>
  <c r="BS61" i="28"/>
  <c r="BM135" i="28"/>
  <c r="BN130" i="28"/>
  <c r="CA11" i="28"/>
  <c r="CA20" i="28" s="1"/>
  <c r="BZ24" i="28"/>
  <c r="AH267" i="12"/>
  <c r="AG233" i="12"/>
  <c r="BS53" i="28"/>
  <c r="BS64" i="28"/>
  <c r="BR132" i="28"/>
  <c r="BR79" i="28"/>
  <c r="BS52" i="28"/>
  <c r="BS63" i="28"/>
  <c r="BX141" i="12"/>
  <c r="BX142" i="12" s="1"/>
  <c r="BX31" i="12"/>
  <c r="BS45" i="28"/>
  <c r="BS56" i="28"/>
  <c r="CB22" i="12"/>
  <c r="CA47" i="12"/>
  <c r="CA46" i="12"/>
  <c r="CA44" i="12"/>
  <c r="CA45" i="12"/>
  <c r="CB15" i="12"/>
  <c r="BW92" i="12"/>
  <c r="BW138" i="12" s="1"/>
  <c r="BR77" i="28"/>
  <c r="BU227" i="12"/>
  <c r="BX87" i="12"/>
  <c r="BX85" i="12"/>
  <c r="BX92" i="12" s="1"/>
  <c r="BX138" i="12" s="1"/>
  <c r="BV143" i="12"/>
  <c r="BT227" i="12"/>
  <c r="BS58" i="28"/>
  <c r="BS47" i="28"/>
  <c r="BS59" i="28"/>
  <c r="BS48" i="28"/>
  <c r="AH244" i="12"/>
  <c r="AG245" i="12"/>
  <c r="CP49" i="12"/>
  <c r="BS46" i="28"/>
  <c r="BS57" i="28"/>
  <c r="BS60" i="28"/>
  <c r="BS49" i="28"/>
  <c r="DL241" i="12"/>
  <c r="H15" i="21" s="1"/>
  <c r="AL226" i="28"/>
  <c r="AL221" i="28"/>
  <c r="BU19" i="28"/>
  <c r="BZ48" i="12" l="1"/>
  <c r="BZ24" i="12"/>
  <c r="CA13" i="12"/>
  <c r="CA21" i="12" s="1"/>
  <c r="CB20" i="28"/>
  <c r="CB11" i="28"/>
  <c r="CA24" i="28"/>
  <c r="CR19" i="12"/>
  <c r="CS18" i="12" s="1"/>
  <c r="CR43" i="12"/>
  <c r="BR134" i="28"/>
  <c r="BT41" i="28"/>
  <c r="BT77" i="28" s="1"/>
  <c r="BT84" i="28" s="1"/>
  <c r="BT130" i="28" s="1"/>
  <c r="BT78" i="28"/>
  <c r="BT132" i="28" s="1"/>
  <c r="BT134" i="28" s="1"/>
  <c r="BT44" i="28"/>
  <c r="BT55" i="28"/>
  <c r="CB47" i="12"/>
  <c r="CB46" i="12"/>
  <c r="CB45" i="12"/>
  <c r="CB44" i="12"/>
  <c r="CC15" i="12"/>
  <c r="CC22" i="12" s="1"/>
  <c r="BT64" i="28"/>
  <c r="BT53" i="28"/>
  <c r="BU21" i="28"/>
  <c r="BV13" i="28"/>
  <c r="BV19" i="28" s="1"/>
  <c r="BS79" i="28"/>
  <c r="BT58" i="28"/>
  <c r="BT47" i="28"/>
  <c r="AL243" i="28"/>
  <c r="BV226" i="12"/>
  <c r="BV144" i="12"/>
  <c r="BS77" i="28"/>
  <c r="BS84" i="28" s="1"/>
  <c r="BS130" i="28" s="1"/>
  <c r="BW143" i="12"/>
  <c r="BT46" i="28"/>
  <c r="BT57" i="28"/>
  <c r="AJ265" i="12"/>
  <c r="C18" i="21"/>
  <c r="BT49" i="28"/>
  <c r="BT60" i="28"/>
  <c r="BT51" i="28"/>
  <c r="BT62" i="28"/>
  <c r="BT45" i="28"/>
  <c r="BT56" i="28"/>
  <c r="AL242" i="28"/>
  <c r="AL236" i="28"/>
  <c r="BT63" i="28"/>
  <c r="BT52" i="28"/>
  <c r="BX143" i="12"/>
  <c r="BM218" i="28"/>
  <c r="BM136" i="28"/>
  <c r="BN135" i="28"/>
  <c r="BN136" i="28" s="1"/>
  <c r="BY141" i="12"/>
  <c r="BY142" i="12" s="1"/>
  <c r="BY31" i="12"/>
  <c r="BY87" i="12"/>
  <c r="BY85" i="12"/>
  <c r="BY92" i="12" s="1"/>
  <c r="BY138" i="12" s="1"/>
  <c r="AH245" i="12"/>
  <c r="C16" i="21" s="1"/>
  <c r="AG246" i="12"/>
  <c r="BT50" i="28"/>
  <c r="BT61" i="28"/>
  <c r="AH233" i="12"/>
  <c r="C13" i="21" s="1"/>
  <c r="AG235" i="12"/>
  <c r="BR84" i="28"/>
  <c r="BR130" i="28" s="1"/>
  <c r="BT80" i="28"/>
  <c r="BT48" i="28"/>
  <c r="BT59" i="28"/>
  <c r="CQ49" i="12"/>
  <c r="BV21" i="28" l="1"/>
  <c r="BW13" i="28"/>
  <c r="BW19" i="28" s="1"/>
  <c r="BT135" i="28"/>
  <c r="CC45" i="12"/>
  <c r="CD45" i="12" s="1"/>
  <c r="CI15" i="12"/>
  <c r="CI22" i="12" s="1"/>
  <c r="CD22" i="12"/>
  <c r="CC47" i="12"/>
  <c r="CD47" i="12" s="1"/>
  <c r="CC44" i="12"/>
  <c r="CC46" i="12"/>
  <c r="CD46" i="12" s="1"/>
  <c r="AL228" i="12"/>
  <c r="AL265" i="12"/>
  <c r="CA48" i="12"/>
  <c r="CA24" i="12"/>
  <c r="CB13" i="12"/>
  <c r="CB21" i="12" s="1"/>
  <c r="BV227" i="12"/>
  <c r="BT81" i="28"/>
  <c r="CC11" i="28"/>
  <c r="CD11" i="28" s="1"/>
  <c r="CB24" i="28"/>
  <c r="BM219" i="28"/>
  <c r="BN218" i="28"/>
  <c r="BN219" i="28" s="1"/>
  <c r="BU69" i="28"/>
  <c r="BU40" i="28"/>
  <c r="BU36" i="28"/>
  <c r="BU133" i="28"/>
  <c r="BU66" i="28"/>
  <c r="BU70" i="28"/>
  <c r="BU29" i="28"/>
  <c r="BU37" i="28"/>
  <c r="BU71" i="28"/>
  <c r="BU30" i="28"/>
  <c r="BU38" i="28"/>
  <c r="BU68" i="28"/>
  <c r="BU35" i="28"/>
  <c r="BU75" i="28"/>
  <c r="BU23" i="28"/>
  <c r="BU31" i="28"/>
  <c r="BU32" i="28"/>
  <c r="BU74" i="28"/>
  <c r="BU33" i="28"/>
  <c r="BU72" i="28"/>
  <c r="BU73" i="28"/>
  <c r="BU34" i="28"/>
  <c r="BU27" i="28"/>
  <c r="BU67" i="28"/>
  <c r="CS19" i="12"/>
  <c r="CS43" i="12"/>
  <c r="CT18" i="12"/>
  <c r="BR135" i="28"/>
  <c r="AG237" i="12"/>
  <c r="AH237" i="12" s="1"/>
  <c r="C14" i="21" s="1"/>
  <c r="AH235" i="12"/>
  <c r="AG247" i="12"/>
  <c r="AH247" i="12" s="1"/>
  <c r="AH246" i="12"/>
  <c r="C17" i="21" s="1"/>
  <c r="CR49" i="12"/>
  <c r="BZ141" i="12"/>
  <c r="BZ142" i="12" s="1"/>
  <c r="BZ31" i="12"/>
  <c r="BS135" i="28"/>
  <c r="AL237" i="28"/>
  <c r="AL238" i="28" s="1"/>
  <c r="AL245" i="28"/>
  <c r="AL258" i="28" s="1"/>
  <c r="AL259" i="28" s="1"/>
  <c r="AL225" i="28" s="1"/>
  <c r="BT79" i="28"/>
  <c r="BY143" i="12"/>
  <c r="BX226" i="12"/>
  <c r="BX144" i="12"/>
  <c r="BW226" i="12"/>
  <c r="BW144" i="12"/>
  <c r="BZ85" i="12"/>
  <c r="BZ92" i="12" s="1"/>
  <c r="BZ138" i="12" s="1"/>
  <c r="BZ87" i="12"/>
  <c r="CB48" i="12" l="1"/>
  <c r="CB24" i="12"/>
  <c r="CC13" i="12"/>
  <c r="CD13" i="12" s="1"/>
  <c r="BX13" i="28"/>
  <c r="BX19" i="28"/>
  <c r="BW21" i="28"/>
  <c r="BU63" i="28"/>
  <c r="BU52" i="28"/>
  <c r="CI44" i="12"/>
  <c r="CI45" i="12"/>
  <c r="CI46" i="12"/>
  <c r="CI47" i="12"/>
  <c r="CJ15" i="12"/>
  <c r="CJ22" i="12" s="1"/>
  <c r="BU61" i="28"/>
  <c r="BU50" i="28"/>
  <c r="BU46" i="28"/>
  <c r="BU57" i="28"/>
  <c r="BU60" i="28"/>
  <c r="BU49" i="28"/>
  <c r="BZ143" i="12"/>
  <c r="BU80" i="28"/>
  <c r="CA85" i="12"/>
  <c r="CA92" i="12" s="1"/>
  <c r="CA138" i="12" s="1"/>
  <c r="CA87" i="12"/>
  <c r="BW227" i="12"/>
  <c r="CU18" i="12"/>
  <c r="CZ18" i="12" s="1"/>
  <c r="CT43" i="12"/>
  <c r="CT19" i="12"/>
  <c r="BU48" i="28"/>
  <c r="BU59" i="28"/>
  <c r="BU53" i="28"/>
  <c r="BU64" i="28"/>
  <c r="BU51" i="28"/>
  <c r="BU62" i="28"/>
  <c r="BU78" i="28"/>
  <c r="BU44" i="28"/>
  <c r="BU41" i="28"/>
  <c r="BU55" i="28"/>
  <c r="BT218" i="28"/>
  <c r="BT136" i="28"/>
  <c r="BS218" i="28"/>
  <c r="BS136" i="28"/>
  <c r="CA141" i="12"/>
  <c r="CA142" i="12" s="1"/>
  <c r="CA31" i="12"/>
  <c r="CD44" i="12"/>
  <c r="CS49" i="12"/>
  <c r="BU45" i="28"/>
  <c r="BU56" i="28"/>
  <c r="AL234" i="12"/>
  <c r="AL229" i="12"/>
  <c r="BY226" i="12"/>
  <c r="BY144" i="12"/>
  <c r="AL227" i="28"/>
  <c r="AL229" i="28" s="1"/>
  <c r="AM257" i="28"/>
  <c r="AM220" i="28"/>
  <c r="AL239" i="28"/>
  <c r="BX227" i="12"/>
  <c r="BR136" i="28"/>
  <c r="BR218" i="28"/>
  <c r="BU47" i="28"/>
  <c r="BU58" i="28"/>
  <c r="CC20" i="28"/>
  <c r="BV74" i="28"/>
  <c r="BV33" i="28"/>
  <c r="BV67" i="28"/>
  <c r="BV75" i="28"/>
  <c r="BV34" i="28"/>
  <c r="BV68" i="28"/>
  <c r="BV35" i="28"/>
  <c r="BV73" i="28"/>
  <c r="BV32" i="28"/>
  <c r="BV31" i="28"/>
  <c r="BV36" i="28"/>
  <c r="BV38" i="28"/>
  <c r="BV69" i="28"/>
  <c r="BV133" i="28"/>
  <c r="BV71" i="28"/>
  <c r="BV70" i="28"/>
  <c r="BV37" i="28"/>
  <c r="BV23" i="28"/>
  <c r="BV27" i="28"/>
  <c r="BV30" i="28"/>
  <c r="BV29" i="28"/>
  <c r="BV66" i="28"/>
  <c r="BV72" i="28"/>
  <c r="BV40" i="28"/>
  <c r="BU77" i="28" l="1"/>
  <c r="BV80" i="28"/>
  <c r="BV81" i="28" s="1"/>
  <c r="CZ43" i="12"/>
  <c r="CZ19" i="12"/>
  <c r="DA18" i="12"/>
  <c r="BU81" i="28"/>
  <c r="BW71" i="28"/>
  <c r="BW30" i="28"/>
  <c r="BW38" i="28"/>
  <c r="BW72" i="28"/>
  <c r="BW31" i="28"/>
  <c r="BW73" i="28"/>
  <c r="BW32" i="28"/>
  <c r="BW70" i="28"/>
  <c r="BW29" i="28"/>
  <c r="BW37" i="28"/>
  <c r="BW69" i="28"/>
  <c r="BW36" i="28"/>
  <c r="BW133" i="28"/>
  <c r="BW74" i="28"/>
  <c r="BW23" i="28"/>
  <c r="BW75" i="28"/>
  <c r="BW27" i="28"/>
  <c r="BW68" i="28"/>
  <c r="BW35" i="28"/>
  <c r="BW33" i="28"/>
  <c r="BW34" i="28"/>
  <c r="BW67" i="28"/>
  <c r="BW40" i="28"/>
  <c r="BW66" i="28"/>
  <c r="CT49" i="12"/>
  <c r="CU49" i="12" s="1"/>
  <c r="CU43" i="12"/>
  <c r="AL250" i="12"/>
  <c r="AL244" i="12"/>
  <c r="BV45" i="28"/>
  <c r="BV56" i="28"/>
  <c r="BU132" i="28"/>
  <c r="BZ226" i="12"/>
  <c r="BZ144" i="12"/>
  <c r="BV51" i="28"/>
  <c r="BV62" i="28"/>
  <c r="BS219" i="28"/>
  <c r="CJ47" i="12"/>
  <c r="CJ44" i="12"/>
  <c r="CJ45" i="12"/>
  <c r="CJ46" i="12"/>
  <c r="CK15" i="12"/>
  <c r="CK22" i="12" s="1"/>
  <c r="BV59" i="28"/>
  <c r="BV48" i="28"/>
  <c r="CB141" i="12"/>
  <c r="CB142" i="12" s="1"/>
  <c r="CB31" i="12"/>
  <c r="BV53" i="28"/>
  <c r="BV64" i="28"/>
  <c r="AM226" i="28"/>
  <c r="AM221" i="28"/>
  <c r="BV46" i="28"/>
  <c r="BV57" i="28"/>
  <c r="BR219" i="28"/>
  <c r="BU79" i="28"/>
  <c r="BV52" i="28"/>
  <c r="BV63" i="28"/>
  <c r="BV58" i="28"/>
  <c r="BV47" i="28"/>
  <c r="BT219" i="28"/>
  <c r="CA143" i="12"/>
  <c r="CB85" i="12"/>
  <c r="CB92" i="12" s="1"/>
  <c r="CB138" i="12" s="1"/>
  <c r="CB87" i="12"/>
  <c r="BV50" i="28"/>
  <c r="BV61" i="28"/>
  <c r="BY227" i="12"/>
  <c r="BV41" i="28"/>
  <c r="BV79" i="28" s="1"/>
  <c r="BV44" i="28"/>
  <c r="BV78" i="28"/>
  <c r="BV132" i="28" s="1"/>
  <c r="BV134" i="28" s="1"/>
  <c r="BV55" i="28"/>
  <c r="BV49" i="28"/>
  <c r="BV60" i="28"/>
  <c r="AL251" i="12"/>
  <c r="BY19" i="28"/>
  <c r="BY13" i="28"/>
  <c r="BX21" i="28"/>
  <c r="CC24" i="28"/>
  <c r="CD20" i="28"/>
  <c r="CC21" i="12"/>
  <c r="CK47" i="12" l="1"/>
  <c r="CK44" i="12"/>
  <c r="CK46" i="12"/>
  <c r="CK45" i="12"/>
  <c r="CL15" i="12"/>
  <c r="CL22" i="12" s="1"/>
  <c r="BW50" i="28"/>
  <c r="BW61" i="28"/>
  <c r="BW64" i="28"/>
  <c r="BW53" i="28"/>
  <c r="CZ49" i="12"/>
  <c r="CB143" i="12"/>
  <c r="BW63" i="28"/>
  <c r="BW52" i="28"/>
  <c r="BW77" i="28"/>
  <c r="BW84" i="28" s="1"/>
  <c r="BW130" i="28" s="1"/>
  <c r="BW80" i="28"/>
  <c r="BW81" i="28" s="1"/>
  <c r="CA226" i="12"/>
  <c r="CA144" i="12"/>
  <c r="AL245" i="12"/>
  <c r="AL246" i="12" s="1"/>
  <c r="BW58" i="28"/>
  <c r="BW47" i="28"/>
  <c r="BZ227" i="12"/>
  <c r="BZ13" i="28"/>
  <c r="BY21" i="28"/>
  <c r="BZ19" i="28"/>
  <c r="BW45" i="28"/>
  <c r="BW56" i="28"/>
  <c r="BV77" i="28"/>
  <c r="BV84" i="28" s="1"/>
  <c r="BV130" i="28" s="1"/>
  <c r="CD21" i="12"/>
  <c r="CC48" i="12"/>
  <c r="CC24" i="12"/>
  <c r="AL253" i="12"/>
  <c r="AL266" i="12" s="1"/>
  <c r="AL267" i="12" s="1"/>
  <c r="AL233" i="12" s="1"/>
  <c r="BW49" i="28"/>
  <c r="BW60" i="28"/>
  <c r="BW46" i="28"/>
  <c r="BW57" i="28"/>
  <c r="DA43" i="12"/>
  <c r="DA19" i="12"/>
  <c r="DB18" i="12" s="1"/>
  <c r="BW78" i="28"/>
  <c r="BW41" i="28"/>
  <c r="BW79" i="28" s="1"/>
  <c r="BW44" i="28"/>
  <c r="BW55" i="28"/>
  <c r="AM242" i="28"/>
  <c r="AM245" i="28" s="1"/>
  <c r="AM258" i="28" s="1"/>
  <c r="AM259" i="28" s="1"/>
  <c r="AM225" i="28" s="1"/>
  <c r="AM236" i="28"/>
  <c r="AM243" i="28"/>
  <c r="BU84" i="28"/>
  <c r="BU130" i="28" s="1"/>
  <c r="BX68" i="28"/>
  <c r="BX35" i="28"/>
  <c r="BX69" i="28"/>
  <c r="BX40" i="28"/>
  <c r="BX36" i="28"/>
  <c r="BX133" i="28"/>
  <c r="BX66" i="28"/>
  <c r="BX70" i="28"/>
  <c r="BX29" i="28"/>
  <c r="BX37" i="28"/>
  <c r="BX67" i="28"/>
  <c r="BX75" i="28"/>
  <c r="BX34" i="28"/>
  <c r="BX74" i="28"/>
  <c r="BX23" i="28"/>
  <c r="BX30" i="28"/>
  <c r="BX27" i="28"/>
  <c r="BX32" i="28"/>
  <c r="BX31" i="28"/>
  <c r="BX73" i="28"/>
  <c r="BX71" i="28"/>
  <c r="BX38" i="28"/>
  <c r="BX72" i="28"/>
  <c r="BX33" i="28"/>
  <c r="BU134" i="28"/>
  <c r="BW48" i="28"/>
  <c r="BW59" i="28"/>
  <c r="BW62" i="28"/>
  <c r="BW51" i="28"/>
  <c r="CL45" i="12" l="1"/>
  <c r="CL47" i="12"/>
  <c r="CL46" i="12"/>
  <c r="CL44" i="12"/>
  <c r="CM15" i="12"/>
  <c r="CM22" i="12" s="1"/>
  <c r="DB43" i="12"/>
  <c r="DB19" i="12"/>
  <c r="DC18" i="12" s="1"/>
  <c r="AN220" i="28"/>
  <c r="AN257" i="28"/>
  <c r="AM227" i="28"/>
  <c r="AM229" i="28" s="1"/>
  <c r="BX47" i="28"/>
  <c r="BX58" i="28"/>
  <c r="BX52" i="28"/>
  <c r="BX63" i="28"/>
  <c r="BX61" i="28"/>
  <c r="BX50" i="28"/>
  <c r="CC141" i="12"/>
  <c r="CC31" i="12"/>
  <c r="BX78" i="28"/>
  <c r="BX132" i="28" s="1"/>
  <c r="BX134" i="28" s="1"/>
  <c r="BX44" i="28"/>
  <c r="BX41" i="28"/>
  <c r="BX77" i="28" s="1"/>
  <c r="BX55" i="28"/>
  <c r="CD48" i="12"/>
  <c r="CC87" i="12"/>
  <c r="CD87" i="12" s="1"/>
  <c r="CC85" i="12"/>
  <c r="BX48" i="28"/>
  <c r="BX59" i="28"/>
  <c r="BX80" i="28"/>
  <c r="BX60" i="28"/>
  <c r="BX49" i="28"/>
  <c r="BX62" i="28"/>
  <c r="BX51" i="28"/>
  <c r="BW132" i="28"/>
  <c r="BV135" i="28"/>
  <c r="CA13" i="28"/>
  <c r="CA19" i="28"/>
  <c r="BZ21" i="28"/>
  <c r="CD29" i="12"/>
  <c r="CD24" i="12"/>
  <c r="CU29" i="12"/>
  <c r="CD31" i="12"/>
  <c r="DL29" i="12"/>
  <c r="DL30" i="12"/>
  <c r="DL28" i="12"/>
  <c r="CI13" i="12"/>
  <c r="CI21" i="12" s="1"/>
  <c r="CU31" i="12"/>
  <c r="DL31" i="12"/>
  <c r="CD28" i="12"/>
  <c r="C42" i="21" s="1"/>
  <c r="CU30" i="12"/>
  <c r="CU28" i="12"/>
  <c r="CD30" i="12"/>
  <c r="BU135" i="28"/>
  <c r="BX79" i="28"/>
  <c r="DA49" i="12"/>
  <c r="BX45" i="28"/>
  <c r="BX56" i="28"/>
  <c r="BY73" i="28"/>
  <c r="BY32" i="28"/>
  <c r="BY74" i="28"/>
  <c r="BY33" i="28"/>
  <c r="BY67" i="28"/>
  <c r="BY75" i="28"/>
  <c r="BY34" i="28"/>
  <c r="BY72" i="28"/>
  <c r="BY31" i="28"/>
  <c r="BY30" i="28"/>
  <c r="BY27" i="28"/>
  <c r="BY35" i="28"/>
  <c r="BY68" i="28"/>
  <c r="BY70" i="28"/>
  <c r="BY69" i="28"/>
  <c r="BY36" i="28"/>
  <c r="BY133" i="28"/>
  <c r="BY29" i="28"/>
  <c r="BY23" i="28"/>
  <c r="BY37" i="28"/>
  <c r="BY66" i="28"/>
  <c r="BY40" i="28"/>
  <c r="BY38" i="28"/>
  <c r="BY71" i="28"/>
  <c r="BX53" i="28"/>
  <c r="BX64" i="28"/>
  <c r="CB226" i="12"/>
  <c r="CB144" i="12"/>
  <c r="BX46" i="28"/>
  <c r="BX57" i="28"/>
  <c r="AM237" i="28"/>
  <c r="AM238" i="28" s="1"/>
  <c r="AM239" i="28" s="1"/>
  <c r="AM228" i="12"/>
  <c r="AM265" i="12"/>
  <c r="AL235" i="12"/>
  <c r="AL237" i="12" s="1"/>
  <c r="AL247" i="12" s="1"/>
  <c r="CA227" i="12"/>
  <c r="C45" i="21" l="1"/>
  <c r="CI48" i="12"/>
  <c r="CI24" i="12"/>
  <c r="CJ13" i="12"/>
  <c r="CJ21" i="12" s="1"/>
  <c r="DC43" i="12"/>
  <c r="DC19" i="12"/>
  <c r="DD18" i="12"/>
  <c r="CM45" i="12"/>
  <c r="CM46" i="12"/>
  <c r="CM47" i="12"/>
  <c r="CM44" i="12"/>
  <c r="CN15" i="12"/>
  <c r="CN22" i="12" s="1"/>
  <c r="BX84" i="28"/>
  <c r="BX130" i="28" s="1"/>
  <c r="CB227" i="12"/>
  <c r="BW134" i="28"/>
  <c r="BY56" i="28"/>
  <c r="BY45" i="28"/>
  <c r="BY47" i="28"/>
  <c r="BY58" i="28"/>
  <c r="DB49" i="12"/>
  <c r="CE24" i="12"/>
  <c r="CD27" i="12"/>
  <c r="F21" i="21"/>
  <c r="F24" i="21" s="1"/>
  <c r="C43" i="21"/>
  <c r="BY49" i="28"/>
  <c r="BY60" i="28"/>
  <c r="CC142" i="12"/>
  <c r="CD142" i="12" s="1"/>
  <c r="F7" i="21" s="1"/>
  <c r="CD141" i="12"/>
  <c r="BZ70" i="28"/>
  <c r="BZ29" i="28"/>
  <c r="BZ37" i="28"/>
  <c r="BZ71" i="28"/>
  <c r="BZ30" i="28"/>
  <c r="BZ38" i="28"/>
  <c r="BZ72" i="28"/>
  <c r="BZ31" i="28"/>
  <c r="BZ69" i="28"/>
  <c r="BZ40" i="28"/>
  <c r="BZ36" i="28"/>
  <c r="BZ133" i="28"/>
  <c r="BZ66" i="28"/>
  <c r="BZ68" i="28"/>
  <c r="BZ35" i="28"/>
  <c r="BZ73" i="28"/>
  <c r="BZ75" i="28"/>
  <c r="BZ74" i="28"/>
  <c r="BZ67" i="28"/>
  <c r="BZ34" i="28"/>
  <c r="BZ27" i="28"/>
  <c r="BZ32" i="28"/>
  <c r="BZ33" i="28"/>
  <c r="BZ23" i="28"/>
  <c r="AN226" i="28"/>
  <c r="AN221" i="28"/>
  <c r="CC92" i="12"/>
  <c r="CC138" i="12" s="1"/>
  <c r="CD85" i="12"/>
  <c r="BY80" i="28"/>
  <c r="BY81" i="28" s="1"/>
  <c r="C44" i="21"/>
  <c r="CA21" i="28"/>
  <c r="CB13" i="28"/>
  <c r="CB19" i="28" s="1"/>
  <c r="BV218" i="28"/>
  <c r="BV136" i="28"/>
  <c r="BX81" i="28"/>
  <c r="BY41" i="28"/>
  <c r="BY77" i="28" s="1"/>
  <c r="BY84" i="28" s="1"/>
  <c r="BY130" i="28" s="1"/>
  <c r="BY44" i="28"/>
  <c r="BY78" i="28"/>
  <c r="BY132" i="28" s="1"/>
  <c r="BY134" i="28" s="1"/>
  <c r="BY55" i="28"/>
  <c r="AM234" i="12"/>
  <c r="AM229" i="12"/>
  <c r="BY46" i="28"/>
  <c r="BY57" i="28"/>
  <c r="BY51" i="28"/>
  <c r="BY62" i="28"/>
  <c r="BU218" i="28"/>
  <c r="BU136" i="28"/>
  <c r="BY53" i="28"/>
  <c r="BY64" i="28"/>
  <c r="BY52" i="28"/>
  <c r="BY79" i="28" s="1"/>
  <c r="BY63" i="28"/>
  <c r="BY50" i="28"/>
  <c r="BY61" i="28"/>
  <c r="BY48" i="28"/>
  <c r="BY59" i="28"/>
  <c r="CD92" i="12" l="1"/>
  <c r="F6" i="21" s="1"/>
  <c r="CE85" i="12"/>
  <c r="CC13" i="28"/>
  <c r="CD13" i="28" s="1"/>
  <c r="CB21" i="28"/>
  <c r="CC19" i="28"/>
  <c r="BY135" i="28"/>
  <c r="CJ48" i="12"/>
  <c r="CJ24" i="12"/>
  <c r="CK13" i="12"/>
  <c r="CK21" i="12" s="1"/>
  <c r="AM250" i="12"/>
  <c r="AM244" i="12"/>
  <c r="DD43" i="12"/>
  <c r="DD19" i="12"/>
  <c r="DE18" i="12"/>
  <c r="BZ64" i="28"/>
  <c r="BZ53" i="28"/>
  <c r="BX135" i="28"/>
  <c r="BZ80" i="28"/>
  <c r="BZ81" i="28" s="1"/>
  <c r="CA67" i="28"/>
  <c r="CA75" i="28"/>
  <c r="CA34" i="28"/>
  <c r="CA68" i="28"/>
  <c r="CA35" i="28"/>
  <c r="CA69" i="28"/>
  <c r="CA40" i="28"/>
  <c r="CA36" i="28"/>
  <c r="CA133" i="28"/>
  <c r="CA66" i="28"/>
  <c r="CA74" i="28"/>
  <c r="CA33" i="28"/>
  <c r="CA73" i="28"/>
  <c r="CA29" i="28"/>
  <c r="CA31" i="28"/>
  <c r="CA30" i="28"/>
  <c r="CA72" i="28"/>
  <c r="CA70" i="28"/>
  <c r="CA71" i="28"/>
  <c r="CA38" i="28"/>
  <c r="CA32" i="28"/>
  <c r="CA27" i="28"/>
  <c r="CA23" i="28"/>
  <c r="CA37" i="28"/>
  <c r="BZ62" i="28"/>
  <c r="BZ51" i="28"/>
  <c r="CI141" i="12"/>
  <c r="CI31" i="12"/>
  <c r="AM251" i="12"/>
  <c r="BZ61" i="28"/>
  <c r="BZ50" i="28"/>
  <c r="BZ47" i="28"/>
  <c r="BZ58" i="28"/>
  <c r="DC49" i="12"/>
  <c r="CC143" i="12"/>
  <c r="CD138" i="12"/>
  <c r="BZ78" i="28"/>
  <c r="BZ132" i="28" s="1"/>
  <c r="BZ134" i="28" s="1"/>
  <c r="BZ55" i="28"/>
  <c r="BZ44" i="28"/>
  <c r="BZ41" i="28"/>
  <c r="BW135" i="28"/>
  <c r="CI87" i="12"/>
  <c r="CI85" i="12"/>
  <c r="BZ46" i="28"/>
  <c r="BZ57" i="28"/>
  <c r="CN46" i="12"/>
  <c r="CN47" i="12"/>
  <c r="CN44" i="12"/>
  <c r="CN45" i="12"/>
  <c r="CO15" i="12"/>
  <c r="CO22" i="12" s="1"/>
  <c r="BU219" i="28"/>
  <c r="BZ48" i="28"/>
  <c r="BZ59" i="28"/>
  <c r="BV219" i="28"/>
  <c r="BZ45" i="28"/>
  <c r="BZ77" i="28" s="1"/>
  <c r="BZ84" i="28" s="1"/>
  <c r="BZ130" i="28" s="1"/>
  <c r="BZ56" i="28"/>
  <c r="BZ49" i="28"/>
  <c r="BZ60" i="28"/>
  <c r="BZ63" i="28"/>
  <c r="BZ52" i="28"/>
  <c r="AN242" i="28"/>
  <c r="AN245" i="28" s="1"/>
  <c r="AN258" i="28" s="1"/>
  <c r="AN259" i="28" s="1"/>
  <c r="AN225" i="28" s="1"/>
  <c r="AN236" i="28"/>
  <c r="AN243" i="28"/>
  <c r="BZ135" i="28" l="1"/>
  <c r="CO46" i="12"/>
  <c r="CO44" i="12"/>
  <c r="CO47" i="12"/>
  <c r="CO45" i="12"/>
  <c r="CP15" i="12"/>
  <c r="CP22" i="12" s="1"/>
  <c r="CJ141" i="12"/>
  <c r="CJ142" i="12" s="1"/>
  <c r="CJ31" i="12"/>
  <c r="DE19" i="12"/>
  <c r="DE43" i="12"/>
  <c r="DF18" i="12"/>
  <c r="AN237" i="28"/>
  <c r="AN238" i="28" s="1"/>
  <c r="CA80" i="28"/>
  <c r="CA81" i="28" s="1"/>
  <c r="CI92" i="12"/>
  <c r="CI138" i="12" s="1"/>
  <c r="CI142" i="12"/>
  <c r="CJ85" i="12"/>
  <c r="CJ92" i="12" s="1"/>
  <c r="CJ138" i="12" s="1"/>
  <c r="CJ87" i="12"/>
  <c r="BZ79" i="28"/>
  <c r="CA45" i="28"/>
  <c r="CA56" i="28"/>
  <c r="CK48" i="12"/>
  <c r="CK24" i="12"/>
  <c r="CL13" i="12"/>
  <c r="CL21" i="12" s="1"/>
  <c r="CA46" i="28"/>
  <c r="CA57" i="28"/>
  <c r="BY136" i="28"/>
  <c r="BY218" i="28"/>
  <c r="CC226" i="12"/>
  <c r="CC144" i="12"/>
  <c r="CD143" i="12"/>
  <c r="CD144" i="12" s="1"/>
  <c r="CA47" i="28"/>
  <c r="CA58" i="28"/>
  <c r="CA61" i="28"/>
  <c r="CA50" i="28"/>
  <c r="CD19" i="28"/>
  <c r="CC21" i="28"/>
  <c r="AN227" i="28"/>
  <c r="AN229" i="28" s="1"/>
  <c r="AO220" i="28"/>
  <c r="AO257" i="28"/>
  <c r="DD49" i="12"/>
  <c r="CA44" i="28"/>
  <c r="CA41" i="28"/>
  <c r="CA77" i="28" s="1"/>
  <c r="CA84" i="28" s="1"/>
  <c r="CA130" i="28" s="1"/>
  <c r="CA55" i="28"/>
  <c r="CA78" i="28"/>
  <c r="CA132" i="28" s="1"/>
  <c r="CA134" i="28" s="1"/>
  <c r="AM245" i="12"/>
  <c r="AM246" i="12" s="1"/>
  <c r="CA48" i="28"/>
  <c r="CA59" i="28"/>
  <c r="BX218" i="28"/>
  <c r="BX136" i="28"/>
  <c r="AM253" i="12"/>
  <c r="AM266" i="12" s="1"/>
  <c r="AM267" i="12" s="1"/>
  <c r="AM233" i="12" s="1"/>
  <c r="CB72" i="28"/>
  <c r="CB31" i="28"/>
  <c r="CB73" i="28"/>
  <c r="CB32" i="28"/>
  <c r="CB74" i="28"/>
  <c r="CB33" i="28"/>
  <c r="CB71" i="28"/>
  <c r="CB30" i="28"/>
  <c r="CB38" i="28"/>
  <c r="CB29" i="28"/>
  <c r="CB67" i="28"/>
  <c r="CB34" i="28"/>
  <c r="CB69" i="28"/>
  <c r="CB36" i="28"/>
  <c r="CB133" i="28"/>
  <c r="CB68" i="28"/>
  <c r="CB35" i="28"/>
  <c r="CB40" i="28"/>
  <c r="CB66" i="28"/>
  <c r="CB37" i="28"/>
  <c r="CB70" i="28"/>
  <c r="CB27" i="28"/>
  <c r="CB23" i="28"/>
  <c r="CB75" i="28"/>
  <c r="CA52" i="28"/>
  <c r="CA63" i="28"/>
  <c r="CA62" i="28"/>
  <c r="CA51" i="28"/>
  <c r="BW136" i="28"/>
  <c r="BW218" i="28"/>
  <c r="CA53" i="28"/>
  <c r="CA64" i="28"/>
  <c r="CA60" i="28"/>
  <c r="CA49" i="28"/>
  <c r="CL48" i="12" l="1"/>
  <c r="CL24" i="12"/>
  <c r="CM13" i="12"/>
  <c r="CA135" i="28"/>
  <c r="CB51" i="28"/>
  <c r="CB62" i="28"/>
  <c r="BW219" i="28"/>
  <c r="AO226" i="28"/>
  <c r="AO221" i="28"/>
  <c r="CJ143" i="12"/>
  <c r="CK141" i="12"/>
  <c r="CK31" i="12"/>
  <c r="CB49" i="28"/>
  <c r="CB60" i="28"/>
  <c r="CA79" i="28"/>
  <c r="BY219" i="28"/>
  <c r="CI234" i="12"/>
  <c r="CI143" i="12"/>
  <c r="BX219" i="28"/>
  <c r="CC227" i="12"/>
  <c r="CD226" i="12"/>
  <c r="DF43" i="12"/>
  <c r="DF19" i="12"/>
  <c r="DG18" i="12" s="1"/>
  <c r="DE49" i="12"/>
  <c r="CB80" i="28"/>
  <c r="CB81" i="28" s="1"/>
  <c r="CK85" i="12"/>
  <c r="CK92" i="12" s="1"/>
  <c r="CK138" i="12" s="1"/>
  <c r="CK87" i="12"/>
  <c r="CB53" i="28"/>
  <c r="CB64" i="28"/>
  <c r="CB48" i="28"/>
  <c r="CB77" i="28" s="1"/>
  <c r="CB84" i="28" s="1"/>
  <c r="CB130" i="28" s="1"/>
  <c r="CB59" i="28"/>
  <c r="AN239" i="28"/>
  <c r="CC69" i="28"/>
  <c r="CD69" i="28" s="1"/>
  <c r="CC40" i="28"/>
  <c r="CC36" i="28"/>
  <c r="CC133" i="28"/>
  <c r="CD133" i="28" s="1"/>
  <c r="CC66" i="28"/>
  <c r="CC70" i="28"/>
  <c r="CD70" i="28" s="1"/>
  <c r="CC29" i="28"/>
  <c r="CC37" i="28"/>
  <c r="CC71" i="28"/>
  <c r="CD71" i="28" s="1"/>
  <c r="CC30" i="28"/>
  <c r="CC38" i="28"/>
  <c r="CC68" i="28"/>
  <c r="CD68" i="28" s="1"/>
  <c r="CC35" i="28"/>
  <c r="CC67" i="28"/>
  <c r="CD67" i="28" s="1"/>
  <c r="CC34" i="28"/>
  <c r="CC72" i="28"/>
  <c r="CD72" i="28" s="1"/>
  <c r="CC74" i="28"/>
  <c r="CD74" i="28" s="1"/>
  <c r="CC73" i="28"/>
  <c r="CD73" i="28" s="1"/>
  <c r="CC33" i="28"/>
  <c r="CC23" i="28"/>
  <c r="CC75" i="28"/>
  <c r="CD75" i="28" s="1"/>
  <c r="CC31" i="28"/>
  <c r="CC27" i="28"/>
  <c r="CC32" i="28"/>
  <c r="CB52" i="28"/>
  <c r="CB63" i="28"/>
  <c r="CB47" i="28"/>
  <c r="CB58" i="28"/>
  <c r="CD21" i="28"/>
  <c r="CD24" i="28"/>
  <c r="CD25" i="28"/>
  <c r="CD27" i="28"/>
  <c r="CD26" i="28"/>
  <c r="CP46" i="12"/>
  <c r="CP45" i="12"/>
  <c r="CP47" i="12"/>
  <c r="CP44" i="12"/>
  <c r="CQ15" i="12"/>
  <c r="CQ22" i="12" s="1"/>
  <c r="CB41" i="28"/>
  <c r="CB79" i="28" s="1"/>
  <c r="CB55" i="28"/>
  <c r="CB44" i="28"/>
  <c r="CB78" i="28"/>
  <c r="CB132" i="28" s="1"/>
  <c r="CB134" i="28" s="1"/>
  <c r="CB46" i="28"/>
  <c r="CB57" i="28"/>
  <c r="CB50" i="28"/>
  <c r="CB61" i="28"/>
  <c r="CB56" i="28"/>
  <c r="CB45" i="28"/>
  <c r="AN228" i="12"/>
  <c r="AN265" i="12"/>
  <c r="AM235" i="12"/>
  <c r="AM237" i="12" s="1"/>
  <c r="AM247" i="12" s="1"/>
  <c r="BZ136" i="28"/>
  <c r="BZ218" i="28"/>
  <c r="DG19" i="12" l="1"/>
  <c r="DG43" i="12"/>
  <c r="DH18" i="12"/>
  <c r="CQ44" i="12"/>
  <c r="CR22" i="12"/>
  <c r="CQ45" i="12"/>
  <c r="CQ46" i="12"/>
  <c r="CQ47" i="12"/>
  <c r="CR15" i="12"/>
  <c r="CB135" i="28"/>
  <c r="BZ219" i="28"/>
  <c r="CC47" i="28"/>
  <c r="CD47" i="28" s="1"/>
  <c r="CC58" i="28"/>
  <c r="CD58" i="28" s="1"/>
  <c r="CD32" i="28"/>
  <c r="CC52" i="28"/>
  <c r="CD52" i="28" s="1"/>
  <c r="CC63" i="28"/>
  <c r="CD63" i="28" s="1"/>
  <c r="CD37" i="28"/>
  <c r="CI226" i="12"/>
  <c r="CI144" i="12"/>
  <c r="CC78" i="28"/>
  <c r="CC41" i="28"/>
  <c r="CD41" i="28" s="1"/>
  <c r="CC55" i="28"/>
  <c r="CD55" i="28" s="1"/>
  <c r="CC44" i="28"/>
  <c r="CD44" i="28" s="1"/>
  <c r="CD29" i="28"/>
  <c r="CI251" i="12"/>
  <c r="CA218" i="28"/>
  <c r="CA136" i="28"/>
  <c r="CC80" i="28"/>
  <c r="CD66" i="28"/>
  <c r="CC53" i="28"/>
  <c r="CD53" i="28" s="1"/>
  <c r="CC64" i="28"/>
  <c r="CD64" i="28" s="1"/>
  <c r="CD38" i="28"/>
  <c r="CC62" i="28"/>
  <c r="CD62" i="28" s="1"/>
  <c r="CC51" i="28"/>
  <c r="CD51" i="28" s="1"/>
  <c r="CD36" i="28"/>
  <c r="CK142" i="12"/>
  <c r="CL141" i="12"/>
  <c r="CL142" i="12" s="1"/>
  <c r="CL31" i="12"/>
  <c r="AO242" i="28"/>
  <c r="AO236" i="28"/>
  <c r="CC46" i="28"/>
  <c r="CD46" i="28" s="1"/>
  <c r="CC57" i="28"/>
  <c r="CD57" i="28" s="1"/>
  <c r="CD31" i="28"/>
  <c r="CC61" i="28"/>
  <c r="CD61" i="28" s="1"/>
  <c r="CC50" i="28"/>
  <c r="CD50" i="28" s="1"/>
  <c r="CD35" i="28"/>
  <c r="CC48" i="28"/>
  <c r="CD48" i="28" s="1"/>
  <c r="CC59" i="28"/>
  <c r="CD59" i="28" s="1"/>
  <c r="CD33" i="28"/>
  <c r="CC45" i="28"/>
  <c r="CD45" i="28" s="1"/>
  <c r="CC56" i="28"/>
  <c r="CD56" i="28" s="1"/>
  <c r="CD30" i="28"/>
  <c r="CD40" i="28"/>
  <c r="CL87" i="12"/>
  <c r="CL85" i="12"/>
  <c r="CL92" i="12" s="1"/>
  <c r="CL138" i="12" s="1"/>
  <c r="CC60" i="28"/>
  <c r="CD60" i="28" s="1"/>
  <c r="CC49" i="28"/>
  <c r="CD49" i="28" s="1"/>
  <c r="CD34" i="28"/>
  <c r="DF49" i="12"/>
  <c r="CE21" i="28"/>
  <c r="CD23" i="28"/>
  <c r="F9" i="21"/>
  <c r="CD227" i="12"/>
  <c r="AO243" i="28"/>
  <c r="AN234" i="12"/>
  <c r="AN229" i="12"/>
  <c r="CJ226" i="12"/>
  <c r="CJ144" i="12"/>
  <c r="CM21" i="12"/>
  <c r="CA219" i="28" l="1"/>
  <c r="AO237" i="28"/>
  <c r="AO238" i="28" s="1"/>
  <c r="CC81" i="28"/>
  <c r="CD81" i="28" s="1"/>
  <c r="CD80" i="28"/>
  <c r="CB136" i="28"/>
  <c r="CB218" i="28"/>
  <c r="DH19" i="12"/>
  <c r="DI18" i="12" s="1"/>
  <c r="DH43" i="12"/>
  <c r="AN250" i="12"/>
  <c r="AN244" i="12"/>
  <c r="CI229" i="12"/>
  <c r="CI227" i="12"/>
  <c r="CK143" i="12"/>
  <c r="CC77" i="28"/>
  <c r="CM48" i="12"/>
  <c r="CM24" i="12"/>
  <c r="CN13" i="12"/>
  <c r="CN21" i="12" s="1"/>
  <c r="CC79" i="28"/>
  <c r="CD79" i="28" s="1"/>
  <c r="DG49" i="12"/>
  <c r="CL143" i="12"/>
  <c r="AN251" i="12"/>
  <c r="CR47" i="12"/>
  <c r="CR44" i="12"/>
  <c r="CR45" i="12"/>
  <c r="CR46" i="12"/>
  <c r="CS15" i="12"/>
  <c r="CS22" i="12" s="1"/>
  <c r="CJ227" i="12"/>
  <c r="AO245" i="28"/>
  <c r="AO258" i="28" s="1"/>
  <c r="AO259" i="28" s="1"/>
  <c r="AO225" i="28" s="1"/>
  <c r="CC132" i="28"/>
  <c r="CD78" i="28"/>
  <c r="CS47" i="12" l="1"/>
  <c r="CS44" i="12"/>
  <c r="CS45" i="12"/>
  <c r="CS46" i="12"/>
  <c r="CT15" i="12"/>
  <c r="CT22" i="12" s="1"/>
  <c r="CN48" i="12"/>
  <c r="CO21" i="12"/>
  <c r="CN24" i="12"/>
  <c r="CO13" i="12"/>
  <c r="AN245" i="12"/>
  <c r="AN246" i="12" s="1"/>
  <c r="CK226" i="12"/>
  <c r="CK144" i="12"/>
  <c r="DH49" i="12"/>
  <c r="CL226" i="12"/>
  <c r="CL144" i="12"/>
  <c r="CC84" i="28"/>
  <c r="CC130" i="28" s="1"/>
  <c r="CD77" i="28"/>
  <c r="CD84" i="28" s="1"/>
  <c r="AO239" i="28"/>
  <c r="CM87" i="12"/>
  <c r="CM85" i="12"/>
  <c r="CB219" i="28"/>
  <c r="AO227" i="28"/>
  <c r="AO229" i="28" s="1"/>
  <c r="AP220" i="28"/>
  <c r="AP257" i="28"/>
  <c r="AN253" i="12"/>
  <c r="AN266" i="12" s="1"/>
  <c r="AN267" i="12" s="1"/>
  <c r="AN233" i="12" s="1"/>
  <c r="DI19" i="12"/>
  <c r="DI43" i="12"/>
  <c r="DJ18" i="12"/>
  <c r="CM141" i="12"/>
  <c r="CM31" i="12"/>
  <c r="CC134" i="28"/>
  <c r="CD134" i="28" s="1"/>
  <c r="CD132" i="28"/>
  <c r="CI244" i="12"/>
  <c r="CI250" i="12"/>
  <c r="CI253" i="12" s="1"/>
  <c r="CI266" i="12" s="1"/>
  <c r="CI267" i="12" s="1"/>
  <c r="CI233" i="12" s="1"/>
  <c r="CT45" i="12" l="1"/>
  <c r="CU45" i="12" s="1"/>
  <c r="CU22" i="12"/>
  <c r="CT44" i="12"/>
  <c r="CT47" i="12"/>
  <c r="CU47" i="12" s="1"/>
  <c r="CT46" i="12"/>
  <c r="CU46" i="12" s="1"/>
  <c r="CZ15" i="12"/>
  <c r="CZ22" i="12" s="1"/>
  <c r="CP21" i="12"/>
  <c r="CO48" i="12"/>
  <c r="CO24" i="12"/>
  <c r="CP13" i="12"/>
  <c r="CN85" i="12"/>
  <c r="CN92" i="12" s="1"/>
  <c r="CN138" i="12" s="1"/>
  <c r="CN87" i="12"/>
  <c r="CM142" i="12"/>
  <c r="DJ19" i="12"/>
  <c r="DJ43" i="12"/>
  <c r="DK18" i="12"/>
  <c r="CC135" i="28"/>
  <c r="CD130" i="28"/>
  <c r="CI245" i="12"/>
  <c r="CI246" i="12" s="1"/>
  <c r="DI49" i="12"/>
  <c r="AO228" i="12"/>
  <c r="AO265" i="12"/>
  <c r="AN235" i="12"/>
  <c r="AN237" i="12" s="1"/>
  <c r="AN247" i="12" s="1"/>
  <c r="AP226" i="28"/>
  <c r="AP221" i="28"/>
  <c r="CK227" i="12"/>
  <c r="CJ265" i="12"/>
  <c r="CJ228" i="12"/>
  <c r="CI235" i="12"/>
  <c r="CI237" i="12" s="1"/>
  <c r="CL227" i="12"/>
  <c r="CM92" i="12"/>
  <c r="CM138" i="12" s="1"/>
  <c r="CN141" i="12"/>
  <c r="CN142" i="12" s="1"/>
  <c r="CN31" i="12"/>
  <c r="CZ45" i="12" l="1"/>
  <c r="CZ46" i="12"/>
  <c r="CZ47" i="12"/>
  <c r="CZ44" i="12"/>
  <c r="DA15" i="12"/>
  <c r="DA22" i="12" s="1"/>
  <c r="CC218" i="28"/>
  <c r="CC136" i="28"/>
  <c r="CD135" i="28"/>
  <c r="CD136" i="28" s="1"/>
  <c r="DK43" i="12"/>
  <c r="DL18" i="12"/>
  <c r="DK19" i="12"/>
  <c r="CP48" i="12"/>
  <c r="CP24" i="12"/>
  <c r="CQ13" i="12"/>
  <c r="CQ21" i="12" s="1"/>
  <c r="CM143" i="12"/>
  <c r="CN143" i="12"/>
  <c r="DJ49" i="12"/>
  <c r="AO234" i="12"/>
  <c r="AO229" i="12"/>
  <c r="AP242" i="28"/>
  <c r="AP245" i="28" s="1"/>
  <c r="AP258" i="28" s="1"/>
  <c r="AP259" i="28" s="1"/>
  <c r="AP225" i="28" s="1"/>
  <c r="AP236" i="28"/>
  <c r="CU44" i="12"/>
  <c r="AP243" i="28"/>
  <c r="CJ234" i="12"/>
  <c r="CJ229" i="12"/>
  <c r="CO141" i="12"/>
  <c r="CO142" i="12" s="1"/>
  <c r="CO31" i="12"/>
  <c r="CI247" i="12"/>
  <c r="CO85" i="12"/>
  <c r="CO92" i="12" s="1"/>
  <c r="CO138" i="12" s="1"/>
  <c r="CO87" i="12"/>
  <c r="DA44" i="12" l="1"/>
  <c r="DB15" i="12"/>
  <c r="DB22" i="12"/>
  <c r="DA45" i="12"/>
  <c r="DA46" i="12"/>
  <c r="DA47" i="12"/>
  <c r="CJ250" i="12"/>
  <c r="CJ244" i="12"/>
  <c r="CN226" i="12"/>
  <c r="CN144" i="12"/>
  <c r="AQ220" i="28"/>
  <c r="AQ257" i="28"/>
  <c r="AP227" i="28"/>
  <c r="AP229" i="28" s="1"/>
  <c r="CM226" i="12"/>
  <c r="CM144" i="12"/>
  <c r="AP237" i="28"/>
  <c r="AP238" i="28" s="1"/>
  <c r="CC219" i="28"/>
  <c r="CD218" i="28"/>
  <c r="CD219" i="28" s="1"/>
  <c r="CJ251" i="12"/>
  <c r="CP85" i="12"/>
  <c r="CP92" i="12" s="1"/>
  <c r="CP138" i="12" s="1"/>
  <c r="CP87" i="12"/>
  <c r="AO250" i="12"/>
  <c r="AO244" i="12"/>
  <c r="CP141" i="12"/>
  <c r="CP142" i="12" s="1"/>
  <c r="CP31" i="12"/>
  <c r="CO143" i="12"/>
  <c r="CQ48" i="12"/>
  <c r="CQ24" i="12"/>
  <c r="CR13" i="12"/>
  <c r="CR21" i="12" s="1"/>
  <c r="AO251" i="12"/>
  <c r="DK49" i="12"/>
  <c r="DL49" i="12" s="1"/>
  <c r="DL43" i="12"/>
  <c r="CJ253" i="12" l="1"/>
  <c r="CJ266" i="12" s="1"/>
  <c r="CJ267" i="12" s="1"/>
  <c r="CJ233" i="12" s="1"/>
  <c r="AO253" i="12"/>
  <c r="AO266" i="12" s="1"/>
  <c r="AO267" i="12" s="1"/>
  <c r="AO233" i="12" s="1"/>
  <c r="AP228" i="12" s="1"/>
  <c r="CM227" i="12"/>
  <c r="CR48" i="12"/>
  <c r="CR24" i="12"/>
  <c r="CS13" i="12"/>
  <c r="CS21" i="12" s="1"/>
  <c r="DB47" i="12"/>
  <c r="DB44" i="12"/>
  <c r="DC15" i="12"/>
  <c r="DB45" i="12"/>
  <c r="DC22" i="12"/>
  <c r="DB46" i="12"/>
  <c r="CQ141" i="12"/>
  <c r="CQ142" i="12" s="1"/>
  <c r="CQ31" i="12"/>
  <c r="AQ226" i="28"/>
  <c r="AQ221" i="28"/>
  <c r="CP143" i="12"/>
  <c r="CN227" i="12"/>
  <c r="CQ87" i="12"/>
  <c r="CQ85" i="12"/>
  <c r="CQ92" i="12" s="1"/>
  <c r="CQ138" i="12" s="1"/>
  <c r="CK228" i="12"/>
  <c r="CK265" i="12"/>
  <c r="CJ235" i="12"/>
  <c r="CJ237" i="12" s="1"/>
  <c r="CO226" i="12"/>
  <c r="CO144" i="12"/>
  <c r="AP239" i="28"/>
  <c r="AO245" i="12"/>
  <c r="AO246" i="12" s="1"/>
  <c r="CJ245" i="12"/>
  <c r="CJ246" i="12" s="1"/>
  <c r="AO235" i="12" l="1"/>
  <c r="AO237" i="12" s="1"/>
  <c r="AO247" i="12" s="1"/>
  <c r="AP265" i="12"/>
  <c r="CJ247" i="12"/>
  <c r="CS48" i="12"/>
  <c r="CS24" i="12"/>
  <c r="CT13" i="12"/>
  <c r="CU13" i="12" s="1"/>
  <c r="AQ243" i="28"/>
  <c r="AP234" i="12"/>
  <c r="AP229" i="12"/>
  <c r="CQ143" i="12"/>
  <c r="CR141" i="12"/>
  <c r="CR142" i="12" s="1"/>
  <c r="CR31" i="12"/>
  <c r="CR85" i="12"/>
  <c r="CR92" i="12" s="1"/>
  <c r="CR138" i="12" s="1"/>
  <c r="CR87" i="12"/>
  <c r="AQ242" i="28"/>
  <c r="AQ245" i="28" s="1"/>
  <c r="AQ258" i="28" s="1"/>
  <c r="AQ259" i="28" s="1"/>
  <c r="AQ225" i="28" s="1"/>
  <c r="AQ236" i="28"/>
  <c r="CK234" i="12"/>
  <c r="CK229" i="12"/>
  <c r="DC46" i="12"/>
  <c r="DC45" i="12"/>
  <c r="DC47" i="12"/>
  <c r="DC44" i="12"/>
  <c r="DD15" i="12"/>
  <c r="DD22" i="12" s="1"/>
  <c r="CO227" i="12"/>
  <c r="CP226" i="12"/>
  <c r="CP144" i="12"/>
  <c r="AQ227" i="28" l="1"/>
  <c r="AQ229" i="28" s="1"/>
  <c r="AR220" i="28"/>
  <c r="AR257" i="28"/>
  <c r="DD47" i="12"/>
  <c r="DD44" i="12"/>
  <c r="DD45" i="12"/>
  <c r="DD46" i="12"/>
  <c r="DE15" i="12"/>
  <c r="DE22" i="12" s="1"/>
  <c r="AQ237" i="28"/>
  <c r="AQ238" i="28" s="1"/>
  <c r="AQ239" i="28" s="1"/>
  <c r="AP250" i="12"/>
  <c r="AP244" i="12"/>
  <c r="CR143" i="12"/>
  <c r="CT21" i="12"/>
  <c r="CK251" i="12"/>
  <c r="AP251" i="12"/>
  <c r="CP227" i="12"/>
  <c r="CS141" i="12"/>
  <c r="CS142" i="12" s="1"/>
  <c r="CS31" i="12"/>
  <c r="CK250" i="12"/>
  <c r="CK244" i="12"/>
  <c r="CQ226" i="12"/>
  <c r="CQ144" i="12"/>
  <c r="CS87" i="12"/>
  <c r="CS85" i="12"/>
  <c r="CS92" i="12" s="1"/>
  <c r="CS138" i="12" s="1"/>
  <c r="AP253" i="12" l="1"/>
  <c r="AP266" i="12" s="1"/>
  <c r="AP267" i="12" s="1"/>
  <c r="AP233" i="12" s="1"/>
  <c r="AQ228" i="12" s="1"/>
  <c r="DE47" i="12"/>
  <c r="DE44" i="12"/>
  <c r="DE45" i="12"/>
  <c r="DE46" i="12"/>
  <c r="DF15" i="12"/>
  <c r="DF22" i="12" s="1"/>
  <c r="CK245" i="12"/>
  <c r="CK246" i="12" s="1"/>
  <c r="CK253" i="12"/>
  <c r="CK266" i="12" s="1"/>
  <c r="CK267" i="12" s="1"/>
  <c r="CK233" i="12" s="1"/>
  <c r="CS143" i="12"/>
  <c r="CT24" i="12"/>
  <c r="CT48" i="12"/>
  <c r="CU21" i="12"/>
  <c r="CR226" i="12"/>
  <c r="CR144" i="12"/>
  <c r="AR226" i="28"/>
  <c r="AR221" i="28"/>
  <c r="CQ227" i="12"/>
  <c r="AP245" i="12"/>
  <c r="AP246" i="12" s="1"/>
  <c r="AP235" i="12" l="1"/>
  <c r="AP237" i="12" s="1"/>
  <c r="AQ265" i="12"/>
  <c r="DF47" i="12"/>
  <c r="DF45" i="12"/>
  <c r="DF46" i="12"/>
  <c r="DF44" i="12"/>
  <c r="DG15" i="12"/>
  <c r="DG22" i="12" s="1"/>
  <c r="CT141" i="12"/>
  <c r="CT31" i="12"/>
  <c r="CS226" i="12"/>
  <c r="CS144" i="12"/>
  <c r="AQ234" i="12"/>
  <c r="AQ229" i="12"/>
  <c r="AP247" i="12"/>
  <c r="CL265" i="12"/>
  <c r="CL228" i="12"/>
  <c r="CK235" i="12"/>
  <c r="CK237" i="12" s="1"/>
  <c r="CK247" i="12" s="1"/>
  <c r="AR243" i="28"/>
  <c r="CR227" i="12"/>
  <c r="CU24" i="12"/>
  <c r="CZ13" i="12"/>
  <c r="CZ21" i="12" s="1"/>
  <c r="AR242" i="28"/>
  <c r="AR245" i="28" s="1"/>
  <c r="AR258" i="28" s="1"/>
  <c r="AR259" i="28" s="1"/>
  <c r="AR225" i="28" s="1"/>
  <c r="AR236" i="28"/>
  <c r="CU48" i="12"/>
  <c r="CT87" i="12"/>
  <c r="CU87" i="12" s="1"/>
  <c r="CT85" i="12"/>
  <c r="DG44" i="12" l="1"/>
  <c r="DG45" i="12"/>
  <c r="DG47" i="12"/>
  <c r="DG46" i="12"/>
  <c r="DH15" i="12"/>
  <c r="DH22" i="12" s="1"/>
  <c r="CV24" i="12"/>
  <c r="G21" i="21"/>
  <c r="G24" i="21" s="1"/>
  <c r="CU27" i="12"/>
  <c r="CL234" i="12"/>
  <c r="CL229" i="12"/>
  <c r="AR237" i="28"/>
  <c r="AR238" i="28" s="1"/>
  <c r="CT92" i="12"/>
  <c r="CT138" i="12" s="1"/>
  <c r="CU85" i="12"/>
  <c r="CV85" i="12" s="1"/>
  <c r="DA21" i="12"/>
  <c r="CZ48" i="12"/>
  <c r="CZ24" i="12"/>
  <c r="DA13" i="12"/>
  <c r="AQ250" i="12"/>
  <c r="AQ244" i="12"/>
  <c r="CT142" i="12"/>
  <c r="CU142" i="12" s="1"/>
  <c r="G7" i="21" s="1"/>
  <c r="CU141" i="12"/>
  <c r="AS220" i="28"/>
  <c r="AS257" i="28"/>
  <c r="AR227" i="28"/>
  <c r="AR229" i="28" s="1"/>
  <c r="AQ251" i="12"/>
  <c r="CS227" i="12"/>
  <c r="DH45" i="12" l="1"/>
  <c r="DH46" i="12"/>
  <c r="DH44" i="12"/>
  <c r="DH47" i="12"/>
  <c r="DI15" i="12"/>
  <c r="DI22" i="12" s="1"/>
  <c r="AQ245" i="12"/>
  <c r="AQ246" i="12" s="1"/>
  <c r="CT143" i="12"/>
  <c r="CU138" i="12"/>
  <c r="AR239" i="28"/>
  <c r="CL250" i="12"/>
  <c r="CL244" i="12"/>
  <c r="DA48" i="12"/>
  <c r="DA24" i="12"/>
  <c r="DB13" i="12"/>
  <c r="G6" i="21"/>
  <c r="CU92" i="12"/>
  <c r="CZ141" i="12"/>
  <c r="CZ31" i="12"/>
  <c r="CZ87" i="12"/>
  <c r="CZ85" i="12"/>
  <c r="CL251" i="12"/>
  <c r="AQ253" i="12"/>
  <c r="AQ266" i="12" s="1"/>
  <c r="AQ267" i="12" s="1"/>
  <c r="AQ233" i="12" s="1"/>
  <c r="AS226" i="28"/>
  <c r="AS221" i="28"/>
  <c r="DI44" i="12" l="1"/>
  <c r="DI46" i="12"/>
  <c r="DJ15" i="12"/>
  <c r="DJ22" i="12" s="1"/>
  <c r="DI45" i="12"/>
  <c r="DI47" i="12"/>
  <c r="AR265" i="12"/>
  <c r="AR228" i="12"/>
  <c r="AQ235" i="12"/>
  <c r="AQ237" i="12" s="1"/>
  <c r="AQ247" i="12" s="1"/>
  <c r="CZ92" i="12"/>
  <c r="CZ138" i="12" s="1"/>
  <c r="DA141" i="12"/>
  <c r="DA142" i="12" s="1"/>
  <c r="DA31" i="12"/>
  <c r="CZ142" i="12"/>
  <c r="CL253" i="12"/>
  <c r="CL266" i="12" s="1"/>
  <c r="CL267" i="12" s="1"/>
  <c r="CL233" i="12" s="1"/>
  <c r="CT226" i="12"/>
  <c r="CT144" i="12"/>
  <c r="CU143" i="12"/>
  <c r="CU144" i="12" s="1"/>
  <c r="DB21" i="12"/>
  <c r="AS243" i="28"/>
  <c r="CL245" i="12"/>
  <c r="CL246" i="12" s="1"/>
  <c r="AS242" i="28"/>
  <c r="AS245" i="28" s="1"/>
  <c r="AS258" i="28" s="1"/>
  <c r="AS259" i="28" s="1"/>
  <c r="AS225" i="28" s="1"/>
  <c r="AS236" i="28"/>
  <c r="DA85" i="12"/>
  <c r="DA92" i="12" s="1"/>
  <c r="DA138" i="12" s="1"/>
  <c r="DA87" i="12"/>
  <c r="DJ44" i="12" l="1"/>
  <c r="DJ45" i="12"/>
  <c r="DJ47" i="12"/>
  <c r="DJ46" i="12"/>
  <c r="DK15" i="12"/>
  <c r="DK22" i="12" s="1"/>
  <c r="DA143" i="12"/>
  <c r="AS237" i="28"/>
  <c r="AS238" i="28" s="1"/>
  <c r="CM228" i="12"/>
  <c r="CM265" i="12"/>
  <c r="CL235" i="12"/>
  <c r="CL237" i="12" s="1"/>
  <c r="CL247" i="12" s="1"/>
  <c r="DB48" i="12"/>
  <c r="DB24" i="12"/>
  <c r="DC13" i="12"/>
  <c r="AT220" i="28"/>
  <c r="AT257" i="28"/>
  <c r="AS227" i="28"/>
  <c r="AS229" i="28" s="1"/>
  <c r="CT227" i="12"/>
  <c r="CU226" i="12"/>
  <c r="CZ143" i="12"/>
  <c r="CZ234" i="12"/>
  <c r="AR234" i="12"/>
  <c r="AR229" i="12"/>
  <c r="DK46" i="12" l="1"/>
  <c r="DL46" i="12" s="1"/>
  <c r="DK47" i="12"/>
  <c r="DL47" i="12" s="1"/>
  <c r="DK45" i="12"/>
  <c r="DL45" i="12" s="1"/>
  <c r="DK44" i="12"/>
  <c r="DL22" i="12"/>
  <c r="DB85" i="12"/>
  <c r="DB87" i="12"/>
  <c r="AR250" i="12"/>
  <c r="AR244" i="12"/>
  <c r="CM234" i="12"/>
  <c r="CM229" i="12"/>
  <c r="CZ251" i="12"/>
  <c r="AR251" i="12"/>
  <c r="AT226" i="28"/>
  <c r="AT221" i="28"/>
  <c r="DB141" i="12"/>
  <c r="DB31" i="12"/>
  <c r="AS239" i="28"/>
  <c r="CZ226" i="12"/>
  <c r="CZ144" i="12"/>
  <c r="G9" i="21"/>
  <c r="CU227" i="12"/>
  <c r="DC21" i="12"/>
  <c r="DA226" i="12"/>
  <c r="DA144" i="12"/>
  <c r="DB92" i="12" l="1"/>
  <c r="DB138" i="12" s="1"/>
  <c r="CM250" i="12"/>
  <c r="CM244" i="12"/>
  <c r="CM251" i="12"/>
  <c r="DL44" i="12"/>
  <c r="AT242" i="28"/>
  <c r="AT236" i="28"/>
  <c r="AT243" i="28"/>
  <c r="DC48" i="12"/>
  <c r="DC24" i="12"/>
  <c r="DD13" i="12"/>
  <c r="DD21" i="12" s="1"/>
  <c r="DB142" i="12"/>
  <c r="CZ229" i="12"/>
  <c r="CZ227" i="12"/>
  <c r="AR245" i="12"/>
  <c r="AR246" i="12" s="1"/>
  <c r="DA227" i="12"/>
  <c r="AR253" i="12"/>
  <c r="AR266" i="12" s="1"/>
  <c r="AR267" i="12" s="1"/>
  <c r="AR233" i="12" s="1"/>
  <c r="DD48" i="12" l="1"/>
  <c r="DD24" i="12"/>
  <c r="DE13" i="12"/>
  <c r="DE21" i="12" s="1"/>
  <c r="DC87" i="12"/>
  <c r="DC85" i="12"/>
  <c r="AS265" i="12"/>
  <c r="AS228" i="12"/>
  <c r="AR235" i="12"/>
  <c r="AR237" i="12" s="1"/>
  <c r="AR247" i="12" s="1"/>
  <c r="CM245" i="12"/>
  <c r="CM246" i="12" s="1"/>
  <c r="CZ250" i="12"/>
  <c r="CZ253" i="12" s="1"/>
  <c r="CZ266" i="12" s="1"/>
  <c r="CZ267" i="12" s="1"/>
  <c r="CZ233" i="12" s="1"/>
  <c r="CZ244" i="12"/>
  <c r="AT237" i="28"/>
  <c r="AT238" i="28" s="1"/>
  <c r="AT245" i="28"/>
  <c r="AT258" i="28" s="1"/>
  <c r="AT259" i="28" s="1"/>
  <c r="AT225" i="28" s="1"/>
  <c r="CM253" i="12"/>
  <c r="CM266" i="12" s="1"/>
  <c r="CM267" i="12" s="1"/>
  <c r="CM233" i="12" s="1"/>
  <c r="DC141" i="12"/>
  <c r="DC31" i="12"/>
  <c r="DB143" i="12"/>
  <c r="DE48" i="12" l="1"/>
  <c r="DE24" i="12"/>
  <c r="DF13" i="12"/>
  <c r="DF21" i="12" s="1"/>
  <c r="DA265" i="12"/>
  <c r="DA228" i="12"/>
  <c r="CZ235" i="12"/>
  <c r="CZ237" i="12" s="1"/>
  <c r="CZ245" i="12"/>
  <c r="CZ246" i="12" s="1"/>
  <c r="DC142" i="12"/>
  <c r="DC92" i="12"/>
  <c r="DC138" i="12" s="1"/>
  <c r="AT227" i="28"/>
  <c r="AT229" i="28" s="1"/>
  <c r="AT239" i="28" s="1"/>
  <c r="AU220" i="28"/>
  <c r="AU257" i="28"/>
  <c r="CN228" i="12"/>
  <c r="CN265" i="12"/>
  <c r="CM235" i="12"/>
  <c r="CM237" i="12" s="1"/>
  <c r="CM247" i="12" s="1"/>
  <c r="DD141" i="12"/>
  <c r="DD142" i="12" s="1"/>
  <c r="DD31" i="12"/>
  <c r="DD87" i="12"/>
  <c r="DD85" i="12"/>
  <c r="DD92" i="12" s="1"/>
  <c r="DD138" i="12" s="1"/>
  <c r="DB226" i="12"/>
  <c r="DB144" i="12"/>
  <c r="AS234" i="12"/>
  <c r="AS229" i="12"/>
  <c r="DF48" i="12" l="1"/>
  <c r="DF24" i="12"/>
  <c r="DG13" i="12"/>
  <c r="DG21" i="12" s="1"/>
  <c r="DA234" i="12"/>
  <c r="DA229" i="12"/>
  <c r="AS251" i="12"/>
  <c r="DC143" i="12"/>
  <c r="CN234" i="12"/>
  <c r="CN229" i="12"/>
  <c r="CZ247" i="12"/>
  <c r="DD143" i="12"/>
  <c r="AS250" i="12"/>
  <c r="AS244" i="12"/>
  <c r="DB227" i="12"/>
  <c r="DE141" i="12"/>
  <c r="DE142" i="12" s="1"/>
  <c r="DE31" i="12"/>
  <c r="AU226" i="28"/>
  <c r="AU221" i="28"/>
  <c r="DE85" i="12"/>
  <c r="DE87" i="12"/>
  <c r="AS253" i="12" l="1"/>
  <c r="AS266" i="12" s="1"/>
  <c r="AS267" i="12" s="1"/>
  <c r="AS233" i="12" s="1"/>
  <c r="AT265" i="12" s="1"/>
  <c r="DG48" i="12"/>
  <c r="DG24" i="12"/>
  <c r="DH13" i="12"/>
  <c r="DH21" i="12" s="1"/>
  <c r="DE92" i="12"/>
  <c r="DE138" i="12" s="1"/>
  <c r="DA250" i="12"/>
  <c r="DA244" i="12"/>
  <c r="CN251" i="12"/>
  <c r="CN250" i="12"/>
  <c r="CN244" i="12"/>
  <c r="AS245" i="12"/>
  <c r="AS246" i="12" s="1"/>
  <c r="AT228" i="12"/>
  <c r="AS235" i="12"/>
  <c r="AS237" i="12" s="1"/>
  <c r="DC226" i="12"/>
  <c r="DC144" i="12"/>
  <c r="DF87" i="12"/>
  <c r="DF85" i="12"/>
  <c r="DF92" i="12" s="1"/>
  <c r="DF138" i="12" s="1"/>
  <c r="AU242" i="28"/>
  <c r="AU245" i="28" s="1"/>
  <c r="AU258" i="28" s="1"/>
  <c r="AU259" i="28" s="1"/>
  <c r="AU225" i="28" s="1"/>
  <c r="AU236" i="28"/>
  <c r="AU243" i="28"/>
  <c r="DA251" i="12"/>
  <c r="DF141" i="12"/>
  <c r="DF31" i="12"/>
  <c r="DD226" i="12"/>
  <c r="DD144" i="12"/>
  <c r="AS247" i="12" l="1"/>
  <c r="CN253" i="12"/>
  <c r="CN266" i="12" s="1"/>
  <c r="CN267" i="12" s="1"/>
  <c r="CN233" i="12" s="1"/>
  <c r="CO228" i="12" s="1"/>
  <c r="DA253" i="12"/>
  <c r="DA266" i="12" s="1"/>
  <c r="DA267" i="12" s="1"/>
  <c r="DA233" i="12" s="1"/>
  <c r="DA235" i="12" s="1"/>
  <c r="DA237" i="12" s="1"/>
  <c r="DH48" i="12"/>
  <c r="DH24" i="12"/>
  <c r="DI13" i="12"/>
  <c r="DI21" i="12" s="1"/>
  <c r="CN245" i="12"/>
  <c r="CN246" i="12" s="1"/>
  <c r="DC227" i="12"/>
  <c r="AV220" i="28"/>
  <c r="AV257" i="28"/>
  <c r="AU227" i="28"/>
  <c r="AU229" i="28" s="1"/>
  <c r="DF142" i="12"/>
  <c r="DF143" i="12" s="1"/>
  <c r="DE143" i="12"/>
  <c r="DD227" i="12"/>
  <c r="DB228" i="12"/>
  <c r="DG141" i="12"/>
  <c r="DG142" i="12" s="1"/>
  <c r="DG31" i="12"/>
  <c r="AU237" i="28"/>
  <c r="AU238" i="28" s="1"/>
  <c r="AU239" i="28" s="1"/>
  <c r="AT234" i="12"/>
  <c r="AT229" i="12"/>
  <c r="DA245" i="12"/>
  <c r="DA246" i="12" s="1"/>
  <c r="DG85" i="12"/>
  <c r="DG92" i="12" s="1"/>
  <c r="DG138" i="12" s="1"/>
  <c r="DG87" i="12"/>
  <c r="DB265" i="12" l="1"/>
  <c r="CN235" i="12"/>
  <c r="CN237" i="12" s="1"/>
  <c r="CN247" i="12" s="1"/>
  <c r="CO265" i="12"/>
  <c r="DA247" i="12"/>
  <c r="DI48" i="12"/>
  <c r="DI24" i="12"/>
  <c r="DJ13" i="12"/>
  <c r="DJ21" i="12" s="1"/>
  <c r="DF226" i="12"/>
  <c r="DF144" i="12"/>
  <c r="DB234" i="12"/>
  <c r="DB229" i="12"/>
  <c r="DG143" i="12"/>
  <c r="AV226" i="28"/>
  <c r="AV221" i="28"/>
  <c r="DE226" i="12"/>
  <c r="DE144" i="12"/>
  <c r="DH87" i="12"/>
  <c r="DH85" i="12"/>
  <c r="DH92" i="12" s="1"/>
  <c r="DH138" i="12" s="1"/>
  <c r="DH141" i="12"/>
  <c r="DH142" i="12" s="1"/>
  <c r="DH31" i="12"/>
  <c r="AT250" i="12"/>
  <c r="AT244" i="12"/>
  <c r="CO234" i="12"/>
  <c r="CO229" i="12"/>
  <c r="AT251" i="12"/>
  <c r="DJ48" i="12" l="1"/>
  <c r="DJ24" i="12"/>
  <c r="DK13" i="12"/>
  <c r="DL13" i="12" s="1"/>
  <c r="DE227" i="12"/>
  <c r="DB251" i="12"/>
  <c r="DH143" i="12"/>
  <c r="DG226" i="12"/>
  <c r="DG144" i="12"/>
  <c r="AT245" i="12"/>
  <c r="AT246" i="12" s="1"/>
  <c r="AV242" i="28"/>
  <c r="AV245" i="28" s="1"/>
  <c r="AV258" i="28" s="1"/>
  <c r="AV259" i="28" s="1"/>
  <c r="AV225" i="28" s="1"/>
  <c r="AV236" i="28"/>
  <c r="AV243" i="28"/>
  <c r="DF227" i="12"/>
  <c r="CO250" i="12"/>
  <c r="CO244" i="12"/>
  <c r="CO251" i="12"/>
  <c r="DI141" i="12"/>
  <c r="DI142" i="12" s="1"/>
  <c r="DI31" i="12"/>
  <c r="DI87" i="12"/>
  <c r="DI85" i="12"/>
  <c r="DI92" i="12" s="1"/>
  <c r="DI138" i="12" s="1"/>
  <c r="AT253" i="12"/>
  <c r="AT266" i="12" s="1"/>
  <c r="AT267" i="12" s="1"/>
  <c r="AT233" i="12" s="1"/>
  <c r="DB250" i="12"/>
  <c r="DB244" i="12"/>
  <c r="DB253" i="12" l="1"/>
  <c r="DB266" i="12" s="1"/>
  <c r="DB267" i="12" s="1"/>
  <c r="DB233" i="12" s="1"/>
  <c r="DC265" i="12" s="1"/>
  <c r="CO253" i="12"/>
  <c r="CO266" i="12" s="1"/>
  <c r="CO267" i="12" s="1"/>
  <c r="CO233" i="12" s="1"/>
  <c r="CP265" i="12" s="1"/>
  <c r="DC228" i="12"/>
  <c r="DB235" i="12"/>
  <c r="DB237" i="12" s="1"/>
  <c r="AU265" i="12"/>
  <c r="AU228" i="12"/>
  <c r="AT235" i="12"/>
  <c r="AT237" i="12" s="1"/>
  <c r="AT247" i="12" s="1"/>
  <c r="DI143" i="12"/>
  <c r="DG227" i="12"/>
  <c r="DH226" i="12"/>
  <c r="DH144" i="12"/>
  <c r="AW257" i="28"/>
  <c r="AV227" i="28"/>
  <c r="AV229" i="28" s="1"/>
  <c r="AW220" i="28"/>
  <c r="CO245" i="12"/>
  <c r="CO246" i="12" s="1"/>
  <c r="DJ141" i="12"/>
  <c r="DJ142" i="12" s="1"/>
  <c r="DJ31" i="12"/>
  <c r="DB245" i="12"/>
  <c r="DB246" i="12" s="1"/>
  <c r="DK21" i="12"/>
  <c r="AV237" i="28"/>
  <c r="AV238" i="28" s="1"/>
  <c r="DJ85" i="12"/>
  <c r="DJ92" i="12" s="1"/>
  <c r="DJ138" i="12" s="1"/>
  <c r="DJ87" i="12"/>
  <c r="CO235" i="12" l="1"/>
  <c r="CO237" i="12" s="1"/>
  <c r="CP228" i="12"/>
  <c r="AU234" i="12"/>
  <c r="AU229" i="12"/>
  <c r="CP234" i="12"/>
  <c r="CP229" i="12"/>
  <c r="AW226" i="28"/>
  <c r="AW221" i="28"/>
  <c r="AX220" i="28"/>
  <c r="DJ143" i="12"/>
  <c r="DH227" i="12"/>
  <c r="CO247" i="12"/>
  <c r="DC234" i="12"/>
  <c r="DC229" i="12"/>
  <c r="AV239" i="28"/>
  <c r="DK48" i="12"/>
  <c r="DK85" i="12" s="1"/>
  <c r="DL85" i="12" s="1"/>
  <c r="DM85" i="12" s="1"/>
  <c r="DL21" i="12"/>
  <c r="DL24" i="12" s="1"/>
  <c r="DK24" i="12"/>
  <c r="DB247" i="12"/>
  <c r="DI226" i="12"/>
  <c r="DI144" i="12"/>
  <c r="DC250" i="12" l="1"/>
  <c r="DC244" i="12"/>
  <c r="DC251" i="12"/>
  <c r="CP250" i="12"/>
  <c r="CP244" i="12"/>
  <c r="AW242" i="28"/>
  <c r="AW245" i="28" s="1"/>
  <c r="AW258" i="28" s="1"/>
  <c r="AW259" i="28" s="1"/>
  <c r="AX221" i="28"/>
  <c r="AW236" i="28"/>
  <c r="AX226" i="28"/>
  <c r="AW243" i="28"/>
  <c r="DK87" i="12"/>
  <c r="DL87" i="12" s="1"/>
  <c r="DL48" i="12"/>
  <c r="CP251" i="12"/>
  <c r="DJ226" i="12"/>
  <c r="DJ144" i="12"/>
  <c r="AU251" i="12"/>
  <c r="DK141" i="12"/>
  <c r="DK31" i="12"/>
  <c r="DM24" i="12"/>
  <c r="C36" i="21" s="1"/>
  <c r="H21" i="21"/>
  <c r="H24" i="21" s="1"/>
  <c r="DL27" i="12"/>
  <c r="E51" i="21"/>
  <c r="E49" i="21"/>
  <c r="E50" i="21"/>
  <c r="E52" i="21"/>
  <c r="AU250" i="12"/>
  <c r="AU244" i="12"/>
  <c r="DI227" i="12"/>
  <c r="AU253" i="12" l="1"/>
  <c r="AU266" i="12" s="1"/>
  <c r="AU267" i="12" s="1"/>
  <c r="AU233" i="12" s="1"/>
  <c r="AV265" i="12" s="1"/>
  <c r="CP253" i="12"/>
  <c r="CP266" i="12" s="1"/>
  <c r="CP267" i="12" s="1"/>
  <c r="CP233" i="12" s="1"/>
  <c r="CQ265" i="12" s="1"/>
  <c r="DK92" i="12"/>
  <c r="DK138" i="12" s="1"/>
  <c r="DC245" i="12"/>
  <c r="DC246" i="12" s="1"/>
  <c r="AU245" i="12"/>
  <c r="AU246" i="12" s="1"/>
  <c r="CQ228" i="12"/>
  <c r="DJ227" i="12"/>
  <c r="AX236" i="28"/>
  <c r="AW237" i="28"/>
  <c r="AW225" i="28"/>
  <c r="AX259" i="28"/>
  <c r="AZ257" i="28" s="1"/>
  <c r="CP245" i="12"/>
  <c r="CP246" i="12" s="1"/>
  <c r="DK142" i="12"/>
  <c r="DL142" i="12" s="1"/>
  <c r="H7" i="21" s="1"/>
  <c r="DL141" i="12"/>
  <c r="DC253" i="12"/>
  <c r="DC266" i="12" s="1"/>
  <c r="DC267" i="12" s="1"/>
  <c r="DC233" i="12" s="1"/>
  <c r="CP235" i="12" l="1"/>
  <c r="CP237" i="12" s="1"/>
  <c r="AU235" i="12"/>
  <c r="AU237" i="12" s="1"/>
  <c r="AV228" i="12"/>
  <c r="AU247" i="12"/>
  <c r="CP247" i="12"/>
  <c r="AV234" i="12"/>
  <c r="AV229" i="12"/>
  <c r="DD265" i="12"/>
  <c r="DD228" i="12"/>
  <c r="DC235" i="12"/>
  <c r="DC237" i="12" s="1"/>
  <c r="DC247" i="12"/>
  <c r="CQ234" i="12"/>
  <c r="CQ229" i="12"/>
  <c r="AX237" i="28"/>
  <c r="AW238" i="28"/>
  <c r="BB220" i="28"/>
  <c r="BB257" i="28"/>
  <c r="H6" i="21"/>
  <c r="DL92" i="12"/>
  <c r="AW227" i="28"/>
  <c r="AX225" i="28"/>
  <c r="DK143" i="12"/>
  <c r="DL138" i="12"/>
  <c r="CQ251" i="12" l="1"/>
  <c r="DD234" i="12"/>
  <c r="DD229" i="12"/>
  <c r="BB226" i="28"/>
  <c r="BB221" i="28"/>
  <c r="DK226" i="12"/>
  <c r="DK144" i="12"/>
  <c r="DL143" i="12"/>
  <c r="DL144" i="12" s="1"/>
  <c r="AX238" i="28"/>
  <c r="AW239" i="28"/>
  <c r="AX239" i="28" s="1"/>
  <c r="AV250" i="12"/>
  <c r="AV244" i="12"/>
  <c r="AW229" i="28"/>
  <c r="AX229" i="28" s="1"/>
  <c r="AX227" i="28"/>
  <c r="CQ250" i="12"/>
  <c r="CQ253" i="12" s="1"/>
  <c r="CQ266" i="12" s="1"/>
  <c r="CQ267" i="12" s="1"/>
  <c r="CQ233" i="12" s="1"/>
  <c r="CQ244" i="12"/>
  <c r="AV251" i="12"/>
  <c r="AV253" i="12" l="1"/>
  <c r="AV266" i="12" s="1"/>
  <c r="AV267" i="12" s="1"/>
  <c r="AV233" i="12" s="1"/>
  <c r="AW265" i="12" s="1"/>
  <c r="AV245" i="12"/>
  <c r="AV246" i="12" s="1"/>
  <c r="AW228" i="12"/>
  <c r="AV235" i="12"/>
  <c r="AV237" i="12" s="1"/>
  <c r="DD250" i="12"/>
  <c r="DD253" i="12" s="1"/>
  <c r="DD266" i="12" s="1"/>
  <c r="DD267" i="12" s="1"/>
  <c r="DD233" i="12" s="1"/>
  <c r="DD244" i="12"/>
  <c r="BB243" i="28"/>
  <c r="CQ245" i="12"/>
  <c r="CQ246" i="12" s="1"/>
  <c r="CR228" i="12"/>
  <c r="CR265" i="12"/>
  <c r="CQ235" i="12"/>
  <c r="CQ237" i="12" s="1"/>
  <c r="DD251" i="12"/>
  <c r="DK227" i="12"/>
  <c r="DL226" i="12"/>
  <c r="BB236" i="28"/>
  <c r="BB242" i="28"/>
  <c r="BB245" i="28" s="1"/>
  <c r="BB258" i="28" s="1"/>
  <c r="BB259" i="28" s="1"/>
  <c r="BB225" i="28" s="1"/>
  <c r="DD245" i="12" l="1"/>
  <c r="DD246" i="12" s="1"/>
  <c r="BC220" i="28"/>
  <c r="BB227" i="28"/>
  <c r="BB229" i="28" s="1"/>
  <c r="BC257" i="28"/>
  <c r="DE265" i="12"/>
  <c r="DE228" i="12"/>
  <c r="DD235" i="12"/>
  <c r="DD237" i="12" s="1"/>
  <c r="BB237" i="28"/>
  <c r="BB238" i="28" s="1"/>
  <c r="CR234" i="12"/>
  <c r="CR229" i="12"/>
  <c r="H9" i="21"/>
  <c r="DL227" i="12"/>
  <c r="CQ247" i="12"/>
  <c r="AW234" i="12"/>
  <c r="AW229" i="12"/>
  <c r="AX228" i="12"/>
  <c r="AV247" i="12"/>
  <c r="DD247" i="12" l="1"/>
  <c r="DE234" i="12"/>
  <c r="DE229" i="12"/>
  <c r="CR250" i="12"/>
  <c r="CR244" i="12"/>
  <c r="BB239" i="28"/>
  <c r="CR251" i="12"/>
  <c r="BC226" i="28"/>
  <c r="BC221" i="28"/>
  <c r="AW250" i="12"/>
  <c r="AX229" i="12"/>
  <c r="D10" i="21" s="1"/>
  <c r="AW244" i="12"/>
  <c r="AX234" i="12"/>
  <c r="AW251" i="12"/>
  <c r="AW253" i="12" l="1"/>
  <c r="AW266" i="12" s="1"/>
  <c r="AW267" i="12" s="1"/>
  <c r="AW233" i="12" s="1"/>
  <c r="CR253" i="12"/>
  <c r="CR266" i="12" s="1"/>
  <c r="CR267" i="12" s="1"/>
  <c r="CR233" i="12" s="1"/>
  <c r="CS265" i="12" s="1"/>
  <c r="AX244" i="12"/>
  <c r="AW245" i="12"/>
  <c r="BC242" i="28"/>
  <c r="BC236" i="28"/>
  <c r="CR245" i="12"/>
  <c r="CR246" i="12" s="1"/>
  <c r="CS228" i="12"/>
  <c r="BC243" i="28"/>
  <c r="DE250" i="12"/>
  <c r="DE244" i="12"/>
  <c r="DE251" i="12"/>
  <c r="CR235" i="12" l="1"/>
  <c r="CR237" i="12" s="1"/>
  <c r="AX267" i="12"/>
  <c r="AZ265" i="12" s="1"/>
  <c r="DE253" i="12"/>
  <c r="DE266" i="12" s="1"/>
  <c r="DE267" i="12" s="1"/>
  <c r="DE233" i="12" s="1"/>
  <c r="DF228" i="12" s="1"/>
  <c r="CS234" i="12"/>
  <c r="CS229" i="12"/>
  <c r="DE245" i="12"/>
  <c r="DE246" i="12" s="1"/>
  <c r="BC237" i="28"/>
  <c r="BC238" i="28" s="1"/>
  <c r="BC245" i="28"/>
  <c r="BC258" i="28" s="1"/>
  <c r="BC259" i="28" s="1"/>
  <c r="BC225" i="28" s="1"/>
  <c r="AW235" i="12"/>
  <c r="AX233" i="12"/>
  <c r="D13" i="21" s="1"/>
  <c r="AX245" i="12"/>
  <c r="D16" i="21" s="1"/>
  <c r="AW246" i="12"/>
  <c r="CR247" i="12"/>
  <c r="D18" i="21" l="1"/>
  <c r="DE235" i="12"/>
  <c r="DE237" i="12" s="1"/>
  <c r="DE247" i="12" s="1"/>
  <c r="DF265" i="12"/>
  <c r="BB265" i="12"/>
  <c r="BB228" i="12"/>
  <c r="BC227" i="28"/>
  <c r="BC229" i="28" s="1"/>
  <c r="BD220" i="28"/>
  <c r="BD257" i="28"/>
  <c r="CS250" i="12"/>
  <c r="CS244" i="12"/>
  <c r="CS251" i="12"/>
  <c r="AX235" i="12"/>
  <c r="AW237" i="12"/>
  <c r="AX237" i="12" s="1"/>
  <c r="D14" i="21" s="1"/>
  <c r="AX246" i="12"/>
  <c r="D17" i="21" s="1"/>
  <c r="AW247" i="12"/>
  <c r="AX247" i="12" s="1"/>
  <c r="BC239" i="28"/>
  <c r="DF234" i="12"/>
  <c r="DF229" i="12"/>
  <c r="CS253" i="12" l="1"/>
  <c r="CS266" i="12" s="1"/>
  <c r="CS267" i="12" s="1"/>
  <c r="CS233" i="12" s="1"/>
  <c r="CT228" i="12" s="1"/>
  <c r="CS245" i="12"/>
  <c r="CS246" i="12" s="1"/>
  <c r="DF251" i="12"/>
  <c r="BD226" i="28"/>
  <c r="BD221" i="28"/>
  <c r="BB234" i="12"/>
  <c r="BB229" i="12"/>
  <c r="DF250" i="12"/>
  <c r="DF244" i="12"/>
  <c r="CS235" i="12" l="1"/>
  <c r="CS237" i="12" s="1"/>
  <c r="CT265" i="12"/>
  <c r="DF245" i="12"/>
  <c r="DF246" i="12" s="1"/>
  <c r="DF253" i="12"/>
  <c r="DF266" i="12" s="1"/>
  <c r="DF267" i="12" s="1"/>
  <c r="DF233" i="12" s="1"/>
  <c r="BB250" i="12"/>
  <c r="BB244" i="12"/>
  <c r="BB251" i="12"/>
  <c r="CU228" i="12"/>
  <c r="CT234" i="12"/>
  <c r="CT229" i="12"/>
  <c r="BD242" i="28"/>
  <c r="BD245" i="28" s="1"/>
  <c r="BD258" i="28" s="1"/>
  <c r="BD259" i="28" s="1"/>
  <c r="BD225" i="28" s="1"/>
  <c r="BD236" i="28"/>
  <c r="CS247" i="12"/>
  <c r="BD243" i="28"/>
  <c r="BB253" i="12" l="1"/>
  <c r="BB266" i="12" s="1"/>
  <c r="BB267" i="12" s="1"/>
  <c r="BB233" i="12" s="1"/>
  <c r="BC265" i="12" s="1"/>
  <c r="BD237" i="28"/>
  <c r="BD238" i="28" s="1"/>
  <c r="CU234" i="12"/>
  <c r="CT251" i="12"/>
  <c r="BE220" i="28"/>
  <c r="BE257" i="28"/>
  <c r="BD227" i="28"/>
  <c r="BD229" i="28" s="1"/>
  <c r="BB245" i="12"/>
  <c r="BB246" i="12" s="1"/>
  <c r="CT250" i="12"/>
  <c r="CU229" i="12"/>
  <c r="CT244" i="12"/>
  <c r="DG265" i="12"/>
  <c r="DG228" i="12"/>
  <c r="DF235" i="12"/>
  <c r="DF237" i="12" s="1"/>
  <c r="DF247" i="12" s="1"/>
  <c r="BB235" i="12" l="1"/>
  <c r="BB237" i="12" s="1"/>
  <c r="BB247" i="12" s="1"/>
  <c r="BC228" i="12"/>
  <c r="BE226" i="28"/>
  <c r="BE221" i="28"/>
  <c r="CU244" i="12"/>
  <c r="CT245" i="12"/>
  <c r="BC234" i="12"/>
  <c r="BC229" i="12"/>
  <c r="G10" i="21"/>
  <c r="CV229" i="12"/>
  <c r="CT253" i="12"/>
  <c r="CT266" i="12" s="1"/>
  <c r="CT267" i="12" s="1"/>
  <c r="DG234" i="12"/>
  <c r="DG229" i="12"/>
  <c r="BD239" i="28"/>
  <c r="DG251" i="12" l="1"/>
  <c r="BC251" i="12"/>
  <c r="CU267" i="12"/>
  <c r="G18" i="21" s="1"/>
  <c r="CT233" i="12"/>
  <c r="DG250" i="12"/>
  <c r="DG244" i="12"/>
  <c r="BC250" i="12"/>
  <c r="BC244" i="12"/>
  <c r="CU245" i="12"/>
  <c r="G16" i="21" s="1"/>
  <c r="CT246" i="12"/>
  <c r="BE242" i="28"/>
  <c r="BE245" i="28" s="1"/>
  <c r="BE258" i="28" s="1"/>
  <c r="BE259" i="28" s="1"/>
  <c r="BE225" i="28" s="1"/>
  <c r="BE236" i="28"/>
  <c r="BE243" i="28"/>
  <c r="DG253" i="12" l="1"/>
  <c r="DG266" i="12" s="1"/>
  <c r="DG267" i="12" s="1"/>
  <c r="DG233" i="12" s="1"/>
  <c r="DG245" i="12"/>
  <c r="DG246" i="12" s="1"/>
  <c r="CT235" i="12"/>
  <c r="CU233" i="12"/>
  <c r="G13" i="21" s="1"/>
  <c r="BE237" i="28"/>
  <c r="BE238" i="28" s="1"/>
  <c r="BE227" i="28"/>
  <c r="BE229" i="28" s="1"/>
  <c r="BF220" i="28"/>
  <c r="BF257" i="28"/>
  <c r="BC245" i="12"/>
  <c r="BC246" i="12" s="1"/>
  <c r="DH228" i="12"/>
  <c r="DH265" i="12"/>
  <c r="DG235" i="12"/>
  <c r="DG237" i="12" s="1"/>
  <c r="CU246" i="12"/>
  <c r="G17" i="21" s="1"/>
  <c r="BC253" i="12"/>
  <c r="BC266" i="12" s="1"/>
  <c r="BC267" i="12" s="1"/>
  <c r="BC233" i="12" s="1"/>
  <c r="BF226" i="28" l="1"/>
  <c r="BF221" i="28"/>
  <c r="BE239" i="28"/>
  <c r="DH234" i="12"/>
  <c r="DH229" i="12"/>
  <c r="CU235" i="12"/>
  <c r="CT237" i="12"/>
  <c r="DG247" i="12"/>
  <c r="BD265" i="12"/>
  <c r="BD228" i="12"/>
  <c r="BC235" i="12"/>
  <c r="BC237" i="12" s="1"/>
  <c r="BC247" i="12" s="1"/>
  <c r="DH250" i="12" l="1"/>
  <c r="DH244" i="12"/>
  <c r="DH251" i="12"/>
  <c r="BD234" i="12"/>
  <c r="BD229" i="12"/>
  <c r="BF242" i="28"/>
  <c r="BF236" i="28"/>
  <c r="CU237" i="12"/>
  <c r="G14" i="21" s="1"/>
  <c r="CT247" i="12"/>
  <c r="CU247" i="12" s="1"/>
  <c r="BF243" i="28"/>
  <c r="BD251" i="12" l="1"/>
  <c r="BD250" i="12"/>
  <c r="BD244" i="12"/>
  <c r="BF237" i="28"/>
  <c r="BF238" i="28" s="1"/>
  <c r="DH245" i="12"/>
  <c r="DH246" i="12" s="1"/>
  <c r="BF245" i="28"/>
  <c r="BF258" i="28" s="1"/>
  <c r="BF259" i="28" s="1"/>
  <c r="BF225" i="28" s="1"/>
  <c r="DH253" i="12"/>
  <c r="DH266" i="12" s="1"/>
  <c r="DH267" i="12" s="1"/>
  <c r="DH233" i="12" s="1"/>
  <c r="BD253" i="12" l="1"/>
  <c r="BD266" i="12" s="1"/>
  <c r="BD267" i="12" s="1"/>
  <c r="BD233" i="12" s="1"/>
  <c r="BD245" i="12"/>
  <c r="BD246" i="12" s="1"/>
  <c r="DI228" i="12"/>
  <c r="DI265" i="12"/>
  <c r="DH235" i="12"/>
  <c r="DH237" i="12" s="1"/>
  <c r="DH247" i="12" s="1"/>
  <c r="BE265" i="12"/>
  <c r="BE228" i="12"/>
  <c r="BD235" i="12"/>
  <c r="BD237" i="12" s="1"/>
  <c r="BG220" i="28"/>
  <c r="BG257" i="28"/>
  <c r="BF227" i="28"/>
  <c r="BF229" i="28" s="1"/>
  <c r="BF239" i="28" s="1"/>
  <c r="BD247" i="12" l="1"/>
  <c r="BE234" i="12"/>
  <c r="BE229" i="12"/>
  <c r="DI234" i="12"/>
  <c r="DI229" i="12"/>
  <c r="BG226" i="28"/>
  <c r="BG221" i="28"/>
  <c r="DI250" i="12" l="1"/>
  <c r="DI244" i="12"/>
  <c r="DI251" i="12"/>
  <c r="BG242" i="28"/>
  <c r="BG245" i="28" s="1"/>
  <c r="BG258" i="28" s="1"/>
  <c r="BG259" i="28" s="1"/>
  <c r="BG225" i="28" s="1"/>
  <c r="BG236" i="28"/>
  <c r="BE250" i="12"/>
  <c r="BE244" i="12"/>
  <c r="BG243" i="28"/>
  <c r="BE251" i="12"/>
  <c r="BE253" i="12" l="1"/>
  <c r="BE266" i="12" s="1"/>
  <c r="BE267" i="12" s="1"/>
  <c r="BE233" i="12" s="1"/>
  <c r="BF228" i="12" s="1"/>
  <c r="BG237" i="28"/>
  <c r="BG238" i="28" s="1"/>
  <c r="BH220" i="28"/>
  <c r="BH257" i="28"/>
  <c r="BG227" i="28"/>
  <c r="BG229" i="28" s="1"/>
  <c r="BF265" i="12"/>
  <c r="BE235" i="12"/>
  <c r="BE237" i="12" s="1"/>
  <c r="DI245" i="12"/>
  <c r="DI246" i="12" s="1"/>
  <c r="BE245" i="12"/>
  <c r="BE246" i="12" s="1"/>
  <c r="DI253" i="12"/>
  <c r="DI266" i="12" s="1"/>
  <c r="DI267" i="12" s="1"/>
  <c r="DI233" i="12" s="1"/>
  <c r="BF234" i="12" l="1"/>
  <c r="BF229" i="12"/>
  <c r="BE247" i="12"/>
  <c r="BH226" i="28"/>
  <c r="BH221" i="28"/>
  <c r="DJ228" i="12"/>
  <c r="DJ265" i="12"/>
  <c r="DI235" i="12"/>
  <c r="DI237" i="12" s="1"/>
  <c r="DI247" i="12" s="1"/>
  <c r="BG239" i="28"/>
  <c r="BH242" i="28" l="1"/>
  <c r="BH236" i="28"/>
  <c r="DJ234" i="12"/>
  <c r="DJ229" i="12"/>
  <c r="BH243" i="28"/>
  <c r="BF250" i="12"/>
  <c r="BF244" i="12"/>
  <c r="BF251" i="12"/>
  <c r="BF253" i="12" l="1"/>
  <c r="BF266" i="12" s="1"/>
  <c r="BF267" i="12" s="1"/>
  <c r="BF233" i="12" s="1"/>
  <c r="BG265" i="12" s="1"/>
  <c r="DJ250" i="12"/>
  <c r="DJ244" i="12"/>
  <c r="DJ251" i="12"/>
  <c r="BH237" i="28"/>
  <c r="BH238" i="28" s="1"/>
  <c r="BF245" i="12"/>
  <c r="BF246" i="12" s="1"/>
  <c r="BH245" i="28"/>
  <c r="BH258" i="28" s="1"/>
  <c r="BH259" i="28" s="1"/>
  <c r="BH225" i="28" s="1"/>
  <c r="BF235" i="12" l="1"/>
  <c r="BF237" i="12" s="1"/>
  <c r="BF247" i="12" s="1"/>
  <c r="BG228" i="12"/>
  <c r="BG234" i="12" s="1"/>
  <c r="DJ245" i="12"/>
  <c r="DJ246" i="12" s="1"/>
  <c r="BH227" i="28"/>
  <c r="BH229" i="28" s="1"/>
  <c r="BH239" i="28" s="1"/>
  <c r="BI220" i="28"/>
  <c r="BI257" i="28"/>
  <c r="DJ253" i="12"/>
  <c r="DJ266" i="12" s="1"/>
  <c r="DJ267" i="12" s="1"/>
  <c r="DJ233" i="12" s="1"/>
  <c r="BG229" i="12" l="1"/>
  <c r="BG250" i="12"/>
  <c r="BG244" i="12"/>
  <c r="BG251" i="12"/>
  <c r="DK228" i="12"/>
  <c r="DK265" i="12"/>
  <c r="DJ235" i="12"/>
  <c r="DJ237" i="12" s="1"/>
  <c r="DJ247" i="12" s="1"/>
  <c r="BI226" i="28"/>
  <c r="BI221" i="28"/>
  <c r="DL228" i="12" l="1"/>
  <c r="DK234" i="12"/>
  <c r="DK229" i="12"/>
  <c r="BI242" i="28"/>
  <c r="BI245" i="28" s="1"/>
  <c r="BI258" i="28" s="1"/>
  <c r="BI259" i="28" s="1"/>
  <c r="BI225" i="28" s="1"/>
  <c r="BI236" i="28"/>
  <c r="BG245" i="12"/>
  <c r="BG246" i="12" s="1"/>
  <c r="BI243" i="28"/>
  <c r="BG253" i="12"/>
  <c r="BG266" i="12" s="1"/>
  <c r="BG267" i="12" s="1"/>
  <c r="BG233" i="12" s="1"/>
  <c r="BI237" i="28" l="1"/>
  <c r="BI238" i="28" s="1"/>
  <c r="BI239" i="28" s="1"/>
  <c r="BH265" i="12"/>
  <c r="BH228" i="12"/>
  <c r="BG235" i="12"/>
  <c r="BG237" i="12" s="1"/>
  <c r="BG247" i="12" s="1"/>
  <c r="BJ220" i="28"/>
  <c r="BJ257" i="28"/>
  <c r="BI227" i="28"/>
  <c r="BI229" i="28" s="1"/>
  <c r="DK250" i="12"/>
  <c r="DL229" i="12"/>
  <c r="DK244" i="12"/>
  <c r="DL234" i="12"/>
  <c r="DK251" i="12"/>
  <c r="BJ226" i="28" l="1"/>
  <c r="BJ221" i="28"/>
  <c r="DL244" i="12"/>
  <c r="DK245" i="12"/>
  <c r="H10" i="21"/>
  <c r="DM229" i="12"/>
  <c r="BH234" i="12"/>
  <c r="BH229" i="12"/>
  <c r="DK253" i="12"/>
  <c r="DK266" i="12" s="1"/>
  <c r="DK267" i="12" s="1"/>
  <c r="BH251" i="12" l="1"/>
  <c r="DL245" i="12"/>
  <c r="H16" i="21" s="1"/>
  <c r="DK246" i="12"/>
  <c r="DL267" i="12"/>
  <c r="H18" i="21" s="1"/>
  <c r="DK233" i="12"/>
  <c r="BJ242" i="28"/>
  <c r="BJ245" i="28" s="1"/>
  <c r="BJ258" i="28" s="1"/>
  <c r="BJ259" i="28" s="1"/>
  <c r="BJ225" i="28" s="1"/>
  <c r="BJ236" i="28"/>
  <c r="BH250" i="12"/>
  <c r="BH244" i="12"/>
  <c r="BJ243" i="28"/>
  <c r="BJ237" i="28" l="1"/>
  <c r="BJ238" i="28" s="1"/>
  <c r="DL246" i="12"/>
  <c r="H17" i="21" s="1"/>
  <c r="BK257" i="28"/>
  <c r="BJ227" i="28"/>
  <c r="BJ229" i="28" s="1"/>
  <c r="BK220" i="28"/>
  <c r="DL233" i="12"/>
  <c r="H13" i="21" s="1"/>
  <c r="DK235" i="12"/>
  <c r="BH245" i="12"/>
  <c r="BH246" i="12" s="1"/>
  <c r="BH253" i="12"/>
  <c r="BH266" i="12" s="1"/>
  <c r="BH267" i="12" s="1"/>
  <c r="BH233" i="12" s="1"/>
  <c r="BK226" i="28" l="1"/>
  <c r="BK221" i="28"/>
  <c r="BI265" i="12"/>
  <c r="BI228" i="12"/>
  <c r="BH235" i="12"/>
  <c r="BH237" i="12" s="1"/>
  <c r="BH247" i="12" s="1"/>
  <c r="BJ239" i="28"/>
  <c r="DK237" i="12"/>
  <c r="DL235" i="12"/>
  <c r="BI234" i="12" l="1"/>
  <c r="BI229" i="12"/>
  <c r="BK242" i="28"/>
  <c r="BK236" i="28"/>
  <c r="BK243" i="28"/>
  <c r="DL237" i="12"/>
  <c r="H14" i="21" s="1"/>
  <c r="DK247" i="12"/>
  <c r="DL247" i="12" s="1"/>
  <c r="BK237" i="28" l="1"/>
  <c r="BK238" i="28" s="1"/>
  <c r="BK245" i="28"/>
  <c r="BK258" i="28" s="1"/>
  <c r="BK259" i="28" s="1"/>
  <c r="BK225" i="28" s="1"/>
  <c r="BI250" i="12"/>
  <c r="BI244" i="12"/>
  <c r="BI251" i="12"/>
  <c r="BI245" i="12" l="1"/>
  <c r="BI246" i="12" s="1"/>
  <c r="BI253" i="12"/>
  <c r="BI266" i="12" s="1"/>
  <c r="BI267" i="12" s="1"/>
  <c r="BI233" i="12" s="1"/>
  <c r="BK227" i="28"/>
  <c r="BK229" i="28" s="1"/>
  <c r="BL257" i="28"/>
  <c r="BL220" i="28"/>
  <c r="BK239" i="28"/>
  <c r="BL226" i="28" l="1"/>
  <c r="BL221" i="28"/>
  <c r="BJ265" i="12"/>
  <c r="BJ228" i="12"/>
  <c r="BI235" i="12"/>
  <c r="BI237" i="12" s="1"/>
  <c r="BI247" i="12" s="1"/>
  <c r="BJ234" i="12" l="1"/>
  <c r="BJ229" i="12"/>
  <c r="BL242" i="28"/>
  <c r="BL236" i="28"/>
  <c r="BL243" i="28"/>
  <c r="BL237" i="28" l="1"/>
  <c r="BL238" i="28" s="1"/>
  <c r="BL245" i="28"/>
  <c r="BL258" i="28" s="1"/>
  <c r="BL259" i="28" s="1"/>
  <c r="BL225" i="28" s="1"/>
  <c r="BJ250" i="12"/>
  <c r="BJ244" i="12"/>
  <c r="BJ251" i="12"/>
  <c r="BM220" i="28" l="1"/>
  <c r="BM257" i="28"/>
  <c r="BL227" i="28"/>
  <c r="BL229" i="28" s="1"/>
  <c r="BJ245" i="12"/>
  <c r="BJ246" i="12" s="1"/>
  <c r="BJ253" i="12"/>
  <c r="BJ266" i="12" s="1"/>
  <c r="BJ267" i="12" s="1"/>
  <c r="BJ233" i="12" s="1"/>
  <c r="BL239" i="28"/>
  <c r="BK265" i="12" l="1"/>
  <c r="BK228" i="12"/>
  <c r="BJ235" i="12"/>
  <c r="BJ237" i="12" s="1"/>
  <c r="BJ247" i="12" s="1"/>
  <c r="BM226" i="28"/>
  <c r="BM221" i="28"/>
  <c r="BN220" i="28"/>
  <c r="BM242" i="28" l="1"/>
  <c r="BN221" i="28"/>
  <c r="BM236" i="28"/>
  <c r="BN226" i="28"/>
  <c r="BM243" i="28"/>
  <c r="BK234" i="12"/>
  <c r="BK229" i="12"/>
  <c r="BK250" i="12" l="1"/>
  <c r="BK244" i="12"/>
  <c r="BK251" i="12"/>
  <c r="BN236" i="28"/>
  <c r="BM237" i="28"/>
  <c r="BM245" i="28"/>
  <c r="BM258" i="28" s="1"/>
  <c r="BM259" i="28" s="1"/>
  <c r="BM225" i="28" l="1"/>
  <c r="BN259" i="28"/>
  <c r="BP257" i="28" s="1"/>
  <c r="BN237" i="28"/>
  <c r="BM238" i="28"/>
  <c r="BK245" i="12"/>
  <c r="BK246" i="12" s="1"/>
  <c r="BK253" i="12"/>
  <c r="BK266" i="12" s="1"/>
  <c r="BK267" i="12" s="1"/>
  <c r="BK233" i="12" s="1"/>
  <c r="BL228" i="12" l="1"/>
  <c r="BL265" i="12"/>
  <c r="BK235" i="12"/>
  <c r="BK237" i="12" s="1"/>
  <c r="BK247" i="12" s="1"/>
  <c r="BN238" i="28"/>
  <c r="BR220" i="28"/>
  <c r="BR257" i="28"/>
  <c r="BM227" i="28"/>
  <c r="BN225" i="28"/>
  <c r="BR226" i="28" l="1"/>
  <c r="BR221" i="28"/>
  <c r="BM229" i="28"/>
  <c r="BN227" i="28"/>
  <c r="BL234" i="12"/>
  <c r="BL229" i="12"/>
  <c r="BL251" i="12" l="1"/>
  <c r="BN229" i="28"/>
  <c r="BM239" i="28"/>
  <c r="BN239" i="28" s="1"/>
  <c r="BR242" i="28"/>
  <c r="BR245" i="28" s="1"/>
  <c r="BR258" i="28" s="1"/>
  <c r="BR259" i="28" s="1"/>
  <c r="BR225" i="28" s="1"/>
  <c r="BR236" i="28"/>
  <c r="BR243" i="28"/>
  <c r="BL250" i="12"/>
  <c r="BL244" i="12"/>
  <c r="BL253" i="12" l="1"/>
  <c r="BL266" i="12" s="1"/>
  <c r="BL267" i="12" s="1"/>
  <c r="BL233" i="12" s="1"/>
  <c r="BR237" i="28"/>
  <c r="BR238" i="28" s="1"/>
  <c r="BS220" i="28"/>
  <c r="BS257" i="28"/>
  <c r="BR227" i="28"/>
  <c r="BR229" i="28" s="1"/>
  <c r="BL245" i="12"/>
  <c r="BL246" i="12" s="1"/>
  <c r="BM228" i="12"/>
  <c r="BM265" i="12"/>
  <c r="BL235" i="12"/>
  <c r="BL237" i="12" s="1"/>
  <c r="BL247" i="12" l="1"/>
  <c r="BM234" i="12"/>
  <c r="BM229" i="12"/>
  <c r="BN228" i="12"/>
  <c r="BS226" i="28"/>
  <c r="BS221" i="28"/>
  <c r="BR239" i="28"/>
  <c r="BS242" i="28" l="1"/>
  <c r="BS236" i="28"/>
  <c r="BS243" i="28"/>
  <c r="BM250" i="12"/>
  <c r="BN229" i="12"/>
  <c r="E10" i="21" s="1"/>
  <c r="BM244" i="12"/>
  <c r="BN234" i="12"/>
  <c r="BM251" i="12"/>
  <c r="BM253" i="12" l="1"/>
  <c r="BM266" i="12" s="1"/>
  <c r="BM267" i="12" s="1"/>
  <c r="BN267" i="12" s="1"/>
  <c r="BN244" i="12"/>
  <c r="BM245" i="12"/>
  <c r="BM233" i="12"/>
  <c r="BS237" i="28"/>
  <c r="BS238" i="28" s="1"/>
  <c r="BS245" i="28"/>
  <c r="BS258" i="28" s="1"/>
  <c r="BS259" i="28" s="1"/>
  <c r="BS225" i="28" s="1"/>
  <c r="BS227" i="28" l="1"/>
  <c r="BS229" i="28" s="1"/>
  <c r="BT220" i="28"/>
  <c r="BT257" i="28"/>
  <c r="BS239" i="28"/>
  <c r="BM235" i="12"/>
  <c r="BN233" i="12"/>
  <c r="E13" i="21" s="1"/>
  <c r="BP265" i="12"/>
  <c r="E18" i="21"/>
  <c r="BN245" i="12"/>
  <c r="E16" i="21" s="1"/>
  <c r="BM246" i="12"/>
  <c r="BR228" i="12" l="1"/>
  <c r="BR265" i="12"/>
  <c r="BM237" i="12"/>
  <c r="BN237" i="12" s="1"/>
  <c r="E14" i="21" s="1"/>
  <c r="BN235" i="12"/>
  <c r="BN246" i="12"/>
  <c r="E17" i="21" s="1"/>
  <c r="BT226" i="28"/>
  <c r="BT221" i="28"/>
  <c r="BM247" i="12" l="1"/>
  <c r="BN247" i="12" s="1"/>
  <c r="BT243" i="28"/>
  <c r="BT242" i="28"/>
  <c r="BT245" i="28" s="1"/>
  <c r="BT258" i="28" s="1"/>
  <c r="BT259" i="28" s="1"/>
  <c r="BT225" i="28" s="1"/>
  <c r="BT236" i="28"/>
  <c r="BR234" i="12"/>
  <c r="BR229" i="12"/>
  <c r="BT237" i="28" l="1"/>
  <c r="BT238" i="28" s="1"/>
  <c r="BR251" i="12"/>
  <c r="BU220" i="28"/>
  <c r="BU257" i="28"/>
  <c r="BT227" i="28"/>
  <c r="BT229" i="28" s="1"/>
  <c r="BR250" i="12"/>
  <c r="BR244" i="12"/>
  <c r="BR253" i="12" l="1"/>
  <c r="BR266" i="12" s="1"/>
  <c r="BR267" i="12" s="1"/>
  <c r="BR233" i="12" s="1"/>
  <c r="BS228" i="12"/>
  <c r="BS265" i="12"/>
  <c r="BR235" i="12"/>
  <c r="BR237" i="12" s="1"/>
  <c r="BU226" i="28"/>
  <c r="BU221" i="28"/>
  <c r="BT239" i="28"/>
  <c r="BR245" i="12"/>
  <c r="BR246" i="12" s="1"/>
  <c r="BU243" i="28" l="1"/>
  <c r="BU242" i="28"/>
  <c r="BU245" i="28" s="1"/>
  <c r="BU258" i="28" s="1"/>
  <c r="BU259" i="28" s="1"/>
  <c r="BU225" i="28" s="1"/>
  <c r="BU236" i="28"/>
  <c r="BR247" i="12"/>
  <c r="BS234" i="12"/>
  <c r="BS229" i="12"/>
  <c r="BS251" i="12" l="1"/>
  <c r="BU237" i="28"/>
  <c r="BU238" i="28" s="1"/>
  <c r="BV220" i="28"/>
  <c r="BV257" i="28"/>
  <c r="BU227" i="28"/>
  <c r="BU229" i="28" s="1"/>
  <c r="BS250" i="12"/>
  <c r="BS244" i="12"/>
  <c r="BS253" i="12" l="1"/>
  <c r="BS266" i="12" s="1"/>
  <c r="BS267" i="12" s="1"/>
  <c r="BS233" i="12" s="1"/>
  <c r="BT228" i="12" s="1"/>
  <c r="BU239" i="28"/>
  <c r="BV226" i="28"/>
  <c r="BV221" i="28"/>
  <c r="BS245" i="12"/>
  <c r="BS246" i="12" s="1"/>
  <c r="BT265" i="12" l="1"/>
  <c r="BS235" i="12"/>
  <c r="BS237" i="12" s="1"/>
  <c r="BS247" i="12" s="1"/>
  <c r="BV242" i="28"/>
  <c r="BV236" i="28"/>
  <c r="BV243" i="28"/>
  <c r="BT234" i="12"/>
  <c r="BT229" i="12"/>
  <c r="BT251" i="12" l="1"/>
  <c r="BV237" i="28"/>
  <c r="BV238" i="28" s="1"/>
  <c r="BT250" i="12"/>
  <c r="BT244" i="12"/>
  <c r="BV245" i="28"/>
  <c r="BV258" i="28" s="1"/>
  <c r="BV259" i="28" s="1"/>
  <c r="BV225" i="28" s="1"/>
  <c r="BT253" i="12" l="1"/>
  <c r="BT266" i="12" s="1"/>
  <c r="BT267" i="12" s="1"/>
  <c r="BT233" i="12" s="1"/>
  <c r="BU228" i="12" s="1"/>
  <c r="BV227" i="28"/>
  <c r="BV229" i="28" s="1"/>
  <c r="BW220" i="28"/>
  <c r="BW257" i="28"/>
  <c r="BT245" i="12"/>
  <c r="BT246" i="12" s="1"/>
  <c r="BT235" i="12"/>
  <c r="BT237" i="12" s="1"/>
  <c r="BV239" i="28"/>
  <c r="BU265" i="12" l="1"/>
  <c r="BU234" i="12"/>
  <c r="BU229" i="12"/>
  <c r="BT247" i="12"/>
  <c r="BW226" i="28"/>
  <c r="BW221" i="28"/>
  <c r="BW242" i="28" l="1"/>
  <c r="BW236" i="28"/>
  <c r="BW243" i="28"/>
  <c r="BU250" i="12"/>
  <c r="BU244" i="12"/>
  <c r="BU251" i="12"/>
  <c r="BU253" i="12" l="1"/>
  <c r="BU266" i="12" s="1"/>
  <c r="BU267" i="12" s="1"/>
  <c r="BU233" i="12" s="1"/>
  <c r="BV265" i="12" s="1"/>
  <c r="BU245" i="12"/>
  <c r="BU246" i="12" s="1"/>
  <c r="BW237" i="28"/>
  <c r="BW238" i="28" s="1"/>
  <c r="BW245" i="28"/>
  <c r="BW258" i="28" s="1"/>
  <c r="BW259" i="28" s="1"/>
  <c r="BW225" i="28" s="1"/>
  <c r="BU235" i="12" l="1"/>
  <c r="BU237" i="12" s="1"/>
  <c r="BU247" i="12" s="1"/>
  <c r="BV228" i="12"/>
  <c r="BV229" i="12" s="1"/>
  <c r="BX220" i="28"/>
  <c r="BX257" i="28"/>
  <c r="BW227" i="28"/>
  <c r="BW229" i="28" s="1"/>
  <c r="BW239" i="28"/>
  <c r="BV234" i="12" l="1"/>
  <c r="BV251" i="12" s="1"/>
  <c r="BV250" i="12"/>
  <c r="BV244" i="12"/>
  <c r="BX226" i="28"/>
  <c r="BX221" i="28"/>
  <c r="BX242" i="28" l="1"/>
  <c r="BX236" i="28"/>
  <c r="BX243" i="28"/>
  <c r="BV245" i="12"/>
  <c r="BV246" i="12" s="1"/>
  <c r="BV253" i="12"/>
  <c r="BV266" i="12" s="1"/>
  <c r="BV267" i="12" s="1"/>
  <c r="BV233" i="12" s="1"/>
  <c r="BW228" i="12" l="1"/>
  <c r="BW265" i="12"/>
  <c r="BV235" i="12"/>
  <c r="BV237" i="12" s="1"/>
  <c r="BV247" i="12" s="1"/>
  <c r="BX237" i="28"/>
  <c r="BX238" i="28" s="1"/>
  <c r="BX245" i="28"/>
  <c r="BX258" i="28" s="1"/>
  <c r="BX259" i="28" s="1"/>
  <c r="BX225" i="28" s="1"/>
  <c r="BX227" i="28" l="1"/>
  <c r="BX229" i="28" s="1"/>
  <c r="BY257" i="28"/>
  <c r="BY220" i="28"/>
  <c r="BX239" i="28"/>
  <c r="BW234" i="12"/>
  <c r="BW229" i="12"/>
  <c r="BW250" i="12" l="1"/>
  <c r="BW244" i="12"/>
  <c r="BW251" i="12"/>
  <c r="BY226" i="28"/>
  <c r="BY221" i="28"/>
  <c r="BY242" i="28" l="1"/>
  <c r="BY236" i="28"/>
  <c r="BY243" i="28"/>
  <c r="BW245" i="12"/>
  <c r="BW246" i="12" s="1"/>
  <c r="BW253" i="12"/>
  <c r="BW266" i="12" s="1"/>
  <c r="BW267" i="12" s="1"/>
  <c r="BW233" i="12" s="1"/>
  <c r="BX228" i="12" l="1"/>
  <c r="BX265" i="12"/>
  <c r="BW235" i="12"/>
  <c r="BW237" i="12" s="1"/>
  <c r="BW247" i="12"/>
  <c r="BY237" i="28"/>
  <c r="BY238" i="28" s="1"/>
  <c r="BY245" i="28"/>
  <c r="BY258" i="28" s="1"/>
  <c r="BY259" i="28" s="1"/>
  <c r="BY225" i="28" s="1"/>
  <c r="BY227" i="28" l="1"/>
  <c r="BY229" i="28" s="1"/>
  <c r="BZ257" i="28"/>
  <c r="BZ220" i="28"/>
  <c r="BY239" i="28"/>
  <c r="BX234" i="12"/>
  <c r="BX229" i="12"/>
  <c r="BX250" i="12" l="1"/>
  <c r="BX244" i="12"/>
  <c r="BX251" i="12"/>
  <c r="BZ226" i="28"/>
  <c r="BZ221" i="28"/>
  <c r="BZ242" i="28" l="1"/>
  <c r="BZ236" i="28"/>
  <c r="BZ243" i="28"/>
  <c r="BX245" i="12"/>
  <c r="BX246" i="12" s="1"/>
  <c r="BX253" i="12"/>
  <c r="BX266" i="12" s="1"/>
  <c r="BX267" i="12" s="1"/>
  <c r="BX233" i="12" s="1"/>
  <c r="BY265" i="12" l="1"/>
  <c r="BY228" i="12"/>
  <c r="BX235" i="12"/>
  <c r="BX237" i="12" s="1"/>
  <c r="BX247" i="12"/>
  <c r="BZ237" i="28"/>
  <c r="BZ238" i="28" s="1"/>
  <c r="BZ245" i="28"/>
  <c r="BZ258" i="28" s="1"/>
  <c r="BZ259" i="28" s="1"/>
  <c r="BZ225" i="28" s="1"/>
  <c r="CA220" i="28" l="1"/>
  <c r="CA257" i="28"/>
  <c r="BZ227" i="28"/>
  <c r="BZ229" i="28" s="1"/>
  <c r="BZ239" i="28"/>
  <c r="BY234" i="12"/>
  <c r="BY229" i="12"/>
  <c r="BY250" i="12" l="1"/>
  <c r="BY244" i="12"/>
  <c r="BY251" i="12"/>
  <c r="CA226" i="28"/>
  <c r="CA221" i="28"/>
  <c r="CA242" i="28" l="1"/>
  <c r="CA236" i="28"/>
  <c r="CA243" i="28"/>
  <c r="BY245" i="12"/>
  <c r="BY246" i="12" s="1"/>
  <c r="BY253" i="12"/>
  <c r="BY266" i="12" s="1"/>
  <c r="BY267" i="12" s="1"/>
  <c r="BY233" i="12" s="1"/>
  <c r="BZ228" i="12" l="1"/>
  <c r="BZ265" i="12"/>
  <c r="BY235" i="12"/>
  <c r="BY237" i="12" s="1"/>
  <c r="BY247" i="12"/>
  <c r="CA237" i="28"/>
  <c r="CA238" i="28" s="1"/>
  <c r="CA245" i="28"/>
  <c r="CA258" i="28" s="1"/>
  <c r="CA259" i="28" s="1"/>
  <c r="CA225" i="28" s="1"/>
  <c r="CA227" i="28" l="1"/>
  <c r="CA229" i="28" s="1"/>
  <c r="CA239" i="28" s="1"/>
  <c r="CB257" i="28"/>
  <c r="CB220" i="28"/>
  <c r="BZ234" i="12"/>
  <c r="BZ229" i="12"/>
  <c r="BZ250" i="12" l="1"/>
  <c r="BZ244" i="12"/>
  <c r="BZ251" i="12"/>
  <c r="CB226" i="28"/>
  <c r="CB221" i="28"/>
  <c r="CB242" i="28" l="1"/>
  <c r="CB236" i="28"/>
  <c r="CB243" i="28"/>
  <c r="BZ245" i="12"/>
  <c r="BZ246" i="12" s="1"/>
  <c r="BZ253" i="12"/>
  <c r="BZ266" i="12" s="1"/>
  <c r="BZ267" i="12" s="1"/>
  <c r="BZ233" i="12" s="1"/>
  <c r="CA228" i="12" l="1"/>
  <c r="CA265" i="12"/>
  <c r="BZ235" i="12"/>
  <c r="BZ237" i="12" s="1"/>
  <c r="BZ247" i="12" s="1"/>
  <c r="CB237" i="28"/>
  <c r="CB238" i="28" s="1"/>
  <c r="CB245" i="28"/>
  <c r="CB258" i="28" s="1"/>
  <c r="CB259" i="28" s="1"/>
  <c r="CB225" i="28" s="1"/>
  <c r="CB227" i="28" l="1"/>
  <c r="CB229" i="28" s="1"/>
  <c r="CC220" i="28"/>
  <c r="CC257" i="28"/>
  <c r="CB239" i="28"/>
  <c r="CA234" i="12"/>
  <c r="CA229" i="12"/>
  <c r="CA250" i="12" l="1"/>
  <c r="CA244" i="12"/>
  <c r="CA251" i="12"/>
  <c r="CC226" i="28"/>
  <c r="CC221" i="28"/>
  <c r="CD220" i="28"/>
  <c r="CC242" i="28" l="1"/>
  <c r="CD221" i="28"/>
  <c r="CE221" i="28" s="1"/>
  <c r="CC236" i="28"/>
  <c r="CD226" i="28"/>
  <c r="CC243" i="28"/>
  <c r="CA245" i="12"/>
  <c r="CA246" i="12" s="1"/>
  <c r="CA253" i="12"/>
  <c r="CA266" i="12" s="1"/>
  <c r="CA267" i="12" s="1"/>
  <c r="CA233" i="12" s="1"/>
  <c r="CB265" i="12" l="1"/>
  <c r="CB228" i="12"/>
  <c r="CA235" i="12"/>
  <c r="CA237" i="12" s="1"/>
  <c r="CA247" i="12" s="1"/>
  <c r="CD236" i="28"/>
  <c r="CC237" i="28"/>
  <c r="CC245" i="28"/>
  <c r="CC258" i="28" s="1"/>
  <c r="CC259" i="28" s="1"/>
  <c r="CC225" i="28" l="1"/>
  <c r="CD259" i="28"/>
  <c r="CD237" i="28"/>
  <c r="CC238" i="28"/>
  <c r="CB234" i="12"/>
  <c r="CB229" i="12"/>
  <c r="CB250" i="12" l="1"/>
  <c r="CB244" i="12"/>
  <c r="CB251" i="12"/>
  <c r="CD238" i="28"/>
  <c r="CD225" i="28"/>
  <c r="CC227" i="28"/>
  <c r="CC229" i="28" l="1"/>
  <c r="CD227" i="28"/>
  <c r="CB245" i="12"/>
  <c r="CB246" i="12" s="1"/>
  <c r="CB253" i="12"/>
  <c r="CB266" i="12" s="1"/>
  <c r="CB267" i="12" s="1"/>
  <c r="CB233" i="12" s="1"/>
  <c r="CC228" i="12" l="1"/>
  <c r="CC265" i="12"/>
  <c r="CB235" i="12"/>
  <c r="CB237" i="12" s="1"/>
  <c r="CB247" i="12" s="1"/>
  <c r="CD229" i="28"/>
  <c r="CC239" i="28"/>
  <c r="CD239" i="28" s="1"/>
  <c r="CC234" i="12" l="1"/>
  <c r="CC229" i="12"/>
  <c r="CD228" i="12"/>
  <c r="CC250" i="12" l="1"/>
  <c r="CD229" i="12"/>
  <c r="CC244" i="12"/>
  <c r="CD234" i="12"/>
  <c r="CC251" i="12"/>
  <c r="CD244" i="12" l="1"/>
  <c r="CC245" i="12"/>
  <c r="CE229" i="12"/>
  <c r="F10" i="21"/>
  <c r="CC253" i="12"/>
  <c r="CC266" i="12" s="1"/>
  <c r="CC267" i="12" s="1"/>
  <c r="CD267" i="12" l="1"/>
  <c r="F18" i="21" s="1"/>
  <c r="CC233" i="12"/>
  <c r="CD245" i="12"/>
  <c r="F16" i="21" s="1"/>
  <c r="CC246" i="12"/>
  <c r="CD246" i="12" l="1"/>
  <c r="F17" i="21" s="1"/>
  <c r="CC235" i="12"/>
  <c r="CD233" i="12"/>
  <c r="F13" i="21" s="1"/>
  <c r="CC237" i="12" l="1"/>
  <c r="CD235" i="12"/>
  <c r="CD237" i="12" l="1"/>
  <c r="F14" i="21" s="1"/>
  <c r="CC247" i="12"/>
  <c r="CD24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20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Microsoft Office User:</t>
        </r>
        <r>
          <rPr>
            <sz val="9"/>
            <color indexed="81"/>
            <rFont val="Calibri"/>
            <family val="2"/>
          </rPr>
          <t xml:space="preserve">
20 cheer / stunt
10 wrestling 
10 mma
10 BJJ</t>
        </r>
      </text>
    </comment>
    <comment ref="S28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Microsoft Office User: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This is the total market size for these specified descriptions.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18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Microsoft Office User:</t>
        </r>
        <r>
          <rPr>
            <sz val="9"/>
            <color indexed="81"/>
            <rFont val="Calibri"/>
            <family val="2"/>
          </rPr>
          <t xml:space="preserve">
20 cheer / stunt
10 wrestling 
10 mma
10 BJJ</t>
        </r>
      </text>
    </comment>
    <comment ref="S24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Microsoft Office User:</t>
        </r>
        <r>
          <rPr>
            <sz val="9"/>
            <color indexed="81"/>
            <rFont val="Calibri"/>
            <family val="2"/>
          </rPr>
          <t xml:space="preserve">
This is the total market size for these specified descriptions.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2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<sst xmlns="http://schemas.openxmlformats.org/spreadsheetml/2006/main" count="3182" uniqueCount="427">
  <si>
    <t>Var</t>
  </si>
  <si>
    <t>Assumption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</si>
  <si>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</si>
  <si>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</si>
  <si>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</si>
  <si>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</si>
  <si>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</si>
  <si>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</si>
  <si>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</si>
  <si>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</si>
  <si>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</si>
  <si>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</si>
  <si>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</si>
  <si>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</si>
  <si>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</si>
  <si>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Year 2</t>
  </si>
  <si>
    <t>Year 3</t>
  </si>
  <si>
    <t>KPIS</t>
  </si>
  <si>
    <t>Marketing Spend</t>
  </si>
  <si>
    <t>Key in</t>
  </si>
  <si>
    <t>-------------------&gt;</t>
  </si>
  <si>
    <t>Monthly Recruitment Rate</t>
  </si>
  <si>
    <t>Month Zero Start</t>
  </si>
  <si>
    <t>Total Market Penetration</t>
  </si>
  <si>
    <t>Assume</t>
  </si>
  <si>
    <t>TOTAL OPERATIONAL REVENUE</t>
  </si>
  <si>
    <t>FULL-TIME HEADCOUNT</t>
  </si>
  <si>
    <t>CEO</t>
  </si>
  <si>
    <t>CTO</t>
  </si>
  <si>
    <t>COO</t>
  </si>
  <si>
    <t>CFO</t>
  </si>
  <si>
    <t>CMO</t>
  </si>
  <si>
    <t>CIO</t>
  </si>
  <si>
    <t>Dir. of UI/UX</t>
  </si>
  <si>
    <t>UI/UX Designer</t>
  </si>
  <si>
    <t>Additional Position</t>
  </si>
  <si>
    <t>Total Headcount</t>
  </si>
  <si>
    <t>Engineering Headcount</t>
  </si>
  <si>
    <t>INCOME STATEMENT</t>
  </si>
  <si>
    <t>Revenue (from above)</t>
  </si>
  <si>
    <t>Cost of Goods Sold</t>
  </si>
  <si>
    <t>Gross Profit</t>
  </si>
  <si>
    <t>Gross margin</t>
  </si>
  <si>
    <t>Operating Expenses</t>
  </si>
  <si>
    <t>Marketing Costs</t>
  </si>
  <si>
    <t>Payroll</t>
  </si>
  <si>
    <t>Salary/Mo.</t>
  </si>
  <si>
    <t>Bonuses</t>
  </si>
  <si>
    <t>Benefits</t>
  </si>
  <si>
    <t>$/Emp/Mo.</t>
  </si>
  <si>
    <t>Payroll Taxes</t>
  </si>
  <si>
    <t>Rate</t>
  </si>
  <si>
    <t>Payroll Administration</t>
  </si>
  <si>
    <t>Contract Labor</t>
  </si>
  <si>
    <t>Monthly Spend</t>
  </si>
  <si>
    <t>Customer Acquisition Costs</t>
  </si>
  <si>
    <t>From lines 7 and 20</t>
  </si>
  <si>
    <t>General &amp; Administrative Expenses</t>
  </si>
  <si>
    <t>Auto Expenses</t>
  </si>
  <si>
    <t>$/staff person/mo</t>
  </si>
  <si>
    <t>Computer &amp; internet expenses (under $1K)</t>
  </si>
  <si>
    <t>Computer Equip/Furniture/Misc. (1K+)</t>
  </si>
  <si>
    <t>Web Services</t>
  </si>
  <si>
    <t>Gifts</t>
  </si>
  <si>
    <t>Hiring Fees</t>
  </si>
  <si>
    <t>Insurance Expenses</t>
  </si>
  <si>
    <t>M&amp;E</t>
  </si>
  <si>
    <t>Office Supplies &amp; Expenses (under $1K)</t>
  </si>
  <si>
    <t>Postage &amp; Shipping</t>
  </si>
  <si>
    <t>Spend/mo</t>
  </si>
  <si>
    <t>Legal/Compliance Spend</t>
  </si>
  <si>
    <t>Rent - Office</t>
  </si>
  <si>
    <t>Telephone Expenses</t>
  </si>
  <si>
    <t>Travel Expenses</t>
  </si>
  <si>
    <t>Operating Income</t>
  </si>
  <si>
    <t>Operating margin</t>
  </si>
  <si>
    <t>Other Income (Interest on Bank Acct and Float)</t>
  </si>
  <si>
    <t>interest rate</t>
  </si>
  <si>
    <t>Net Income</t>
  </si>
  <si>
    <t>BALANCE SHEET</t>
  </si>
  <si>
    <t>Total Bank Accounts</t>
  </si>
  <si>
    <t>A/R + Other Current Assets</t>
  </si>
  <si>
    <t>% of Mo Revenue</t>
  </si>
  <si>
    <t>Current Assets</t>
  </si>
  <si>
    <t>Fixed Assets</t>
  </si>
  <si>
    <t>Total Assets</t>
  </si>
  <si>
    <t>Current Liabilities</t>
  </si>
  <si>
    <t>% of Mo OpEx</t>
  </si>
  <si>
    <t>LT Liabilities</t>
  </si>
  <si>
    <t>Total Liabilities</t>
  </si>
  <si>
    <t>Capital Stock</t>
  </si>
  <si>
    <t>Accumulated Income</t>
  </si>
  <si>
    <t>Total Equity</t>
  </si>
  <si>
    <t>TOTAL LIABILITIES AND EQUITY</t>
  </si>
  <si>
    <t>Check</t>
  </si>
  <si>
    <t>CASH FLOW STATEMENT</t>
  </si>
  <si>
    <t>Increase/Decrease in Working Capital</t>
  </si>
  <si>
    <t>Change in LT Assets/Liabilities</t>
  </si>
  <si>
    <t>Cash Flow from Operations</t>
  </si>
  <si>
    <t>CapEx</t>
  </si>
  <si>
    <t>Acquisitions</t>
  </si>
  <si>
    <t>Cash Flow from Investments</t>
  </si>
  <si>
    <t>Issuance(Repayment) of Equity</t>
  </si>
  <si>
    <t>Issuance(Repayment) of LT Debt</t>
  </si>
  <si>
    <t>Dividends</t>
  </si>
  <si>
    <t>Cash Flow from Financing</t>
  </si>
  <si>
    <t>Beginning Balance</t>
  </si>
  <si>
    <t>Starting Balance</t>
  </si>
  <si>
    <t>Net Change in Cash</t>
  </si>
  <si>
    <t>Ending Balance</t>
  </si>
  <si>
    <t>Other Fees (Form Creators, Stripe, Intercom,Etc)</t>
  </si>
  <si>
    <t>OPERATIONAL REVENUE</t>
  </si>
  <si>
    <t>ENDING BALANCE</t>
  </si>
  <si>
    <r>
      <t xml:space="preserve">NET INCOME </t>
    </r>
    <r>
      <rPr>
        <i/>
        <sz val="8"/>
        <color theme="1"/>
        <rFont val="Calibri"/>
        <family val="2"/>
      </rPr>
      <t>(with operating margin and adjusted interest)</t>
    </r>
  </si>
  <si>
    <t>OPERATING INCOME</t>
  </si>
  <si>
    <t>OPERATING EXPENSES</t>
  </si>
  <si>
    <t xml:space="preserve">INCOME STATEMENT SUMMARY </t>
  </si>
  <si>
    <t>BALANCE SHEET SUMMARY</t>
  </si>
  <si>
    <t>Total Liabilities and Equity</t>
  </si>
  <si>
    <t>Financial Model</t>
  </si>
  <si>
    <t>Acq Cost / User</t>
  </si>
  <si>
    <t>Users - DashReel</t>
  </si>
  <si>
    <t>Fractional Paid User Recruitments</t>
  </si>
  <si>
    <t>Organic User Recruitments</t>
  </si>
  <si>
    <t>% Breakdown</t>
  </si>
  <si>
    <t>Expert</t>
  </si>
  <si>
    <t>Athlete</t>
  </si>
  <si>
    <t>Unadjusted(Fractional)One Time Users DashReel</t>
  </si>
  <si>
    <t>Unadjusted(Fractional)Subscription Users DashReel</t>
  </si>
  <si>
    <t>IOS Developer</t>
  </si>
  <si>
    <t>Android Developer</t>
  </si>
  <si>
    <t>Market Research</t>
  </si>
  <si>
    <t>Social Media Handler</t>
  </si>
  <si>
    <t>SEO Expert</t>
  </si>
  <si>
    <t>Videographer</t>
  </si>
  <si>
    <t>Animator</t>
  </si>
  <si>
    <t>Office Manager</t>
  </si>
  <si>
    <t>Receptionist</t>
  </si>
  <si>
    <t>Front End Developer</t>
  </si>
  <si>
    <t>Film Experts</t>
  </si>
  <si>
    <t>Influencer Marketing</t>
  </si>
  <si>
    <t>SEO</t>
  </si>
  <si>
    <t>PR</t>
  </si>
  <si>
    <t>Sport Events</t>
  </si>
  <si>
    <t>Endorsements</t>
  </si>
  <si>
    <t>Total  Users - DashReel</t>
  </si>
  <si>
    <t>Unadjusted(Fractional)Film Experts DashReel</t>
  </si>
  <si>
    <t>Total Film Experts - DashReel</t>
  </si>
  <si>
    <t>Digital marketing</t>
  </si>
  <si>
    <t>Strategic Partnerships</t>
  </si>
  <si>
    <t>Accounting</t>
  </si>
  <si>
    <t>Valuation</t>
  </si>
  <si>
    <t>Line of Credit</t>
  </si>
  <si>
    <t>One Time Churn</t>
  </si>
  <si>
    <t>One Time Users Churn</t>
  </si>
  <si>
    <t>One Time Users Cancellations</t>
  </si>
  <si>
    <t>Subscription Users Churn</t>
  </si>
  <si>
    <t>Subscription Users Cancellations</t>
  </si>
  <si>
    <t>Subscription Churn</t>
  </si>
  <si>
    <t>Film Expert Churn</t>
  </si>
  <si>
    <t>Film Expert Cancellations</t>
  </si>
  <si>
    <t>Total # of Film Broken Down per Expert - DashReel</t>
  </si>
  <si>
    <t>Research</t>
  </si>
  <si>
    <t>UX Research</t>
  </si>
  <si>
    <t>Digital Marketing</t>
  </si>
  <si>
    <t>2020 (Beta test)</t>
  </si>
  <si>
    <t>1st half of year</t>
  </si>
  <si>
    <t>2nd half</t>
  </si>
  <si>
    <t>video (What we are doing)</t>
  </si>
  <si>
    <t>Show the platform (show images)</t>
  </si>
  <si>
    <t>Talk about the ask, Revenue and opportunity (Make this a part of the vision)</t>
  </si>
  <si>
    <t>Show the team (How)</t>
  </si>
  <si>
    <t>get into the monetization</t>
  </si>
  <si>
    <t xml:space="preserve">get into the persona </t>
  </si>
  <si>
    <t xml:space="preserve">talk about the technology </t>
  </si>
  <si>
    <t xml:space="preserve">closing </t>
  </si>
  <si>
    <t>make the invrstor and coahc the hero in the deck</t>
  </si>
  <si>
    <t xml:space="preserve">story brand by dennis miller </t>
  </si>
  <si>
    <t xml:space="preserve">with your support we can extend opportunity and change in the world of athletics. </t>
  </si>
  <si>
    <t>Subscription Film Experts (Marketing Profile)</t>
  </si>
  <si>
    <t>Avg Customer Acquisition Cost</t>
  </si>
  <si>
    <t xml:space="preserve">Avg Organic User Recruitment </t>
  </si>
  <si>
    <t>Customer Service</t>
  </si>
  <si>
    <t>total</t>
  </si>
  <si>
    <t>Assumptions</t>
  </si>
  <si>
    <t xml:space="preserve">13 Week Revenue </t>
  </si>
  <si>
    <t>Assumed Growth &amp; Cost</t>
  </si>
  <si>
    <t>Year 4</t>
  </si>
  <si>
    <t>US Athletes (5-25)</t>
  </si>
  <si>
    <t>Cheer,Wrestling,MMA,BJJ)</t>
  </si>
  <si>
    <t>Video Ads (% of total Revenue)</t>
  </si>
  <si>
    <t>Unadjusted(Fractional)Film Experts (Marketing Subscriptions) DashReel</t>
  </si>
  <si>
    <t>Film Expert Marketing Subscription Churn</t>
  </si>
  <si>
    <t>General Admin</t>
  </si>
  <si>
    <t>Marketing</t>
  </si>
  <si>
    <t>Totals</t>
  </si>
  <si>
    <t>Total Spend</t>
  </si>
  <si>
    <t>Film Breakdown Package Average price 1</t>
  </si>
  <si>
    <t>Film Breakdown Package Average price 2</t>
  </si>
  <si>
    <t>Film Breakdown Package Average price 3</t>
  </si>
  <si>
    <t>Film Breakdown Package Average price 4</t>
  </si>
  <si>
    <t>Film Breakdown Package Average price 5</t>
  </si>
  <si>
    <t>Film Breakdown Package Average price 6</t>
  </si>
  <si>
    <t>Film Breakdown Package Average price 7</t>
  </si>
  <si>
    <t>Film Breakdown Package Average price 8</t>
  </si>
  <si>
    <t>Film Breakdown Package Average price 9</t>
  </si>
  <si>
    <t>Film Breakdown Package Average price 10</t>
  </si>
  <si>
    <t>DashCash</t>
  </si>
  <si>
    <t>DashCash Purchased</t>
  </si>
  <si>
    <t>Expert Revenue (90% of film expert revenue)</t>
  </si>
  <si>
    <t>DashCash leftover after purchases</t>
  </si>
  <si>
    <t>DashReels Revenue (20% fee from Athlete 10% from film expert)</t>
  </si>
  <si>
    <t>DashReel: Expert Fee</t>
  </si>
  <si>
    <t>DashReel: Athlete Fee</t>
  </si>
  <si>
    <t>Total Revenue</t>
  </si>
  <si>
    <t>Hosting Fees</t>
  </si>
  <si>
    <t>US Fans</t>
  </si>
  <si>
    <t>Global</t>
  </si>
  <si>
    <t># of Users</t>
  </si>
  <si>
    <t>$ purchasing Package 1</t>
  </si>
  <si>
    <t>$ purchasing Package 2</t>
  </si>
  <si>
    <t>$ purchasing Package 3</t>
  </si>
  <si>
    <t>$ purchasing Package 4</t>
  </si>
  <si>
    <t>$ purchasing Package 5</t>
  </si>
  <si>
    <t>$ purchasing Package 6</t>
  </si>
  <si>
    <t>$ purchasing Package 7</t>
  </si>
  <si>
    <t>$ purchasing Package 8</t>
  </si>
  <si>
    <t>$ purchasing Package 9</t>
  </si>
  <si>
    <t>Assumed Market Penetration (Based on Total Market Size)</t>
  </si>
  <si>
    <t>Assumed Market Penetration (Based on % of the total market)</t>
  </si>
  <si>
    <t>Market</t>
  </si>
  <si>
    <t>% of total market</t>
  </si>
  <si>
    <t>Realizable Market Size</t>
  </si>
  <si>
    <t>% Captured by DashReel</t>
  </si>
  <si>
    <t>Avg Package Cost</t>
  </si>
  <si>
    <t>Access to Video Libraries</t>
  </si>
  <si>
    <t>DashReel's Cut</t>
  </si>
  <si>
    <t>Experts Price</t>
  </si>
  <si>
    <t>% of total Price</t>
  </si>
  <si>
    <t>(Film Experts) Users breaking down film</t>
  </si>
  <si>
    <t>Avg. # of film broken down a month (per film expert)</t>
  </si>
  <si>
    <t>Between $15 - $100</t>
  </si>
  <si>
    <t xml:space="preserve"> </t>
  </si>
  <si>
    <t>Growth Rate</t>
  </si>
  <si>
    <t>Avg Yearly Growth Rate of Consumers</t>
  </si>
  <si>
    <t>Avg Yearly Growth Rate of Film Experts</t>
  </si>
  <si>
    <t>Positions</t>
  </si>
  <si>
    <t># of Professionals</t>
  </si>
  <si>
    <t>Hourly Wage</t>
  </si>
  <si>
    <t>Use of Funds</t>
  </si>
  <si>
    <t>Marketplace Features</t>
  </si>
  <si>
    <t>Video Analysis Player Features</t>
  </si>
  <si>
    <t>1. Responsive Video Analysis Player that runs on - mobile, tablet &amp; desktop</t>
  </si>
  <si>
    <t>UI Developer</t>
  </si>
  <si>
    <t>4. Enhancing features / optimiziation for Video Analysis Player</t>
  </si>
  <si>
    <t>1. Dashboard experience for Film Experts</t>
  </si>
  <si>
    <t>2. Dashboard Experience for Athletes</t>
  </si>
  <si>
    <t>3. Film Experts can share broken down film with Athletes that will then notify and show up in the Athletes Dashboard</t>
  </si>
  <si>
    <t>4. Athletes can share film they want broken down with Film Experts that will then notify and show up in the Film Experts Dashboard</t>
  </si>
  <si>
    <t xml:space="preserve">5. Film Experts can ADD training suggestions at the end of their breakdown that the Athlete can then reference </t>
  </si>
  <si>
    <t>6. Responsive Marketplace that can be used on: Mobile, Tablet &amp; Desktop</t>
  </si>
  <si>
    <t xml:space="preserve">2. Screen Recording </t>
  </si>
  <si>
    <t>3. Optimized Video Scrubber</t>
  </si>
  <si>
    <t>4. Annotations</t>
  </si>
  <si>
    <t xml:space="preserve">7. Leave training suggestions at the end of their breakdown </t>
  </si>
  <si>
    <t>Marketing Agency</t>
  </si>
  <si>
    <t>1. Development of Marketplace pages</t>
  </si>
  <si>
    <t>Frontend Developer</t>
  </si>
  <si>
    <t>Senior Frontend Developer</t>
  </si>
  <si>
    <t>Senior UI Developer</t>
  </si>
  <si>
    <t>Senior Full Stack Developer</t>
  </si>
  <si>
    <t>Full Stack Developer</t>
  </si>
  <si>
    <t>6. Bookmarks</t>
  </si>
  <si>
    <t>8. custom playback player to support bookmarks</t>
  </si>
  <si>
    <t>Sports Advisors</t>
  </si>
  <si>
    <t>Systems Architect</t>
  </si>
  <si>
    <t>Augmented Reality Developers</t>
  </si>
  <si>
    <t>Virtual Reality Developers</t>
  </si>
  <si>
    <t>Virtual Reality Develoeprs</t>
  </si>
  <si>
    <t>2. Develop a marketplace that can be accessible in AR</t>
  </si>
  <si>
    <t>1. Develop a marketplace that can be accessible in VR</t>
  </si>
  <si>
    <t xml:space="preserve">3. Make updates to exisiting marketplace based on market researcha and user behavior research </t>
  </si>
  <si>
    <t xml:space="preserve">4. Continue to develop new states of our marketplace to reach more sport specific env.  </t>
  </si>
  <si>
    <t xml:space="preserve">5. Develop global marketplaces to ensure we understand our markets around the world </t>
  </si>
  <si>
    <t>1. Develop a video analysis player that can be accessible in VR</t>
  </si>
  <si>
    <t>2. Develop a video analysis player that can be accessible in AR</t>
  </si>
  <si>
    <t>3. Continue to develop sport specific video analysis player experiences</t>
  </si>
  <si>
    <t>4. continue to add ML/AI components</t>
  </si>
  <si>
    <t>5. Based on market research and user behavior, continue to simplify the adoptability of the video analysis player</t>
  </si>
  <si>
    <t>Gross Profit Margins</t>
  </si>
  <si>
    <t>Break-Even Point</t>
  </si>
  <si>
    <t>Year 5</t>
  </si>
  <si>
    <t>COGS + OPERATING EXPENSES</t>
  </si>
  <si>
    <t>Year 6</t>
  </si>
  <si>
    <t>Revenue Exceeds Expenses</t>
  </si>
  <si>
    <t>From 2022 - 2026</t>
  </si>
  <si>
    <t>Total Market Penetration (6/yrs)</t>
  </si>
  <si>
    <t>DASHREEL'S SERIES A</t>
  </si>
  <si>
    <t>7. Film Expert profile &amp; Hire Request pages</t>
  </si>
  <si>
    <t xml:space="preserve">8. Film Expert Dashboard enhancements </t>
  </si>
  <si>
    <t>9. Film Expert Finder Page</t>
  </si>
  <si>
    <t xml:space="preserve">10. DashCash payment handling </t>
  </si>
  <si>
    <t xml:space="preserve">11. Film Expert Setup Profile </t>
  </si>
  <si>
    <t>12. Film Expert &amp; Athlete Settings</t>
  </si>
  <si>
    <t>13. Admin Page for DashReel</t>
  </si>
  <si>
    <t xml:space="preserve">14. Film Expert Payment management </t>
  </si>
  <si>
    <t>15. Video Feed page</t>
  </si>
  <si>
    <t xml:space="preserve">16. Messaging </t>
  </si>
  <si>
    <t>17. optimize current code for efficentcy &amp;clean up</t>
  </si>
  <si>
    <t xml:space="preserve">19. Begin to make DashReels marketplace experience to be specific to the sport (s) each user is using DashReel for </t>
  </si>
  <si>
    <t xml:space="preserve">20. Iterate through technology to fit how our users are using our technology - continue to find ways to monetize In more verticles </t>
  </si>
  <si>
    <t xml:space="preserve">9. Splitscreen </t>
  </si>
  <si>
    <t>10. optimizng screen recording</t>
  </si>
  <si>
    <t>DASHREEL'S SERIES SEED</t>
  </si>
  <si>
    <t>2. Enhanced features to VAP</t>
  </si>
  <si>
    <t>3. Begin marketing efforts</t>
  </si>
  <si>
    <t>5. Develop PWA Application</t>
  </si>
  <si>
    <t>6. Support, Optimize &amp; Expand technology specifically in the USA</t>
  </si>
  <si>
    <t>7. Start to scale Video Analysis Player to be sport specific</t>
  </si>
  <si>
    <t>8. Scale to have solid partnerships in all major US sports</t>
  </si>
  <si>
    <t>5. Chapter clips (Organization for VaP experience)</t>
  </si>
  <si>
    <t xml:space="preserve">11. Start to support a few sport specific VAP experiences </t>
  </si>
  <si>
    <t>12. Continue to build on already developed features</t>
  </si>
  <si>
    <t>13. Remove / ADD more usefull annotation tools that are sport specific</t>
  </si>
  <si>
    <t>14. Object tracking</t>
  </si>
  <si>
    <t xml:space="preserve">15. Continue breakdown later - being able to step in and out of a breakdown and not have to restart if you end recording </t>
  </si>
  <si>
    <t>(12 months) - August 2021 thru August 2022</t>
  </si>
  <si>
    <t>(29 months) - August 2022 thru December 2024</t>
  </si>
  <si>
    <t>1, Enhance marketplace to be acceptabed gloablly</t>
  </si>
  <si>
    <t>2. Add machine learning to Video Analysis Software</t>
  </si>
  <si>
    <t>3. Ramp up marketing efforts &amp; strategic partnership efforts</t>
  </si>
  <si>
    <t>4. Create Dynamic assets for the video analysis software, so users can create their own experioence</t>
  </si>
  <si>
    <t>5. Develop a Native IOS &amp; Android application</t>
  </si>
  <si>
    <t xml:space="preserve">6. Add video chat capabilities - for real time film breakdown </t>
  </si>
  <si>
    <t>7.Allow for collaborative sessions to be done within the Video Analysis Software</t>
  </si>
  <si>
    <t>8. Begin efforts to scale into the AR &amp; VR space</t>
  </si>
  <si>
    <t xml:space="preserve">6. Real time communication </t>
  </si>
  <si>
    <t>7. B2B intigration to make getting content on DashReel easier</t>
  </si>
  <si>
    <t>8. When we have enough content, start to create libraries</t>
  </si>
  <si>
    <t xml:space="preserve">9. Expand the global sports we are supporting </t>
  </si>
  <si>
    <t xml:space="preserve">10. Begin to include analytics </t>
  </si>
  <si>
    <t xml:space="preserve">6. Multiple breakdown sessions on 1 video at the same time </t>
  </si>
  <si>
    <t xml:space="preserve">7. Real time communication during breakdown </t>
  </si>
  <si>
    <t>8. Dynamic assets within the video analysis software so users can create their own experience</t>
  </si>
  <si>
    <t>Month 3, (Year 4) 2024</t>
  </si>
  <si>
    <t>26/mo</t>
  </si>
  <si>
    <t>36/mo</t>
  </si>
  <si>
    <t>Month 1, Year 5 (2025)</t>
  </si>
  <si>
    <t>Global - MMA (Combat)</t>
  </si>
  <si>
    <t>Tutorial Subscription</t>
  </si>
  <si>
    <t>Unadjusted(Fractional) Tutorial Subscription Users DashReel</t>
  </si>
  <si>
    <t>Unadjusted(Fractional) VAP Subscription Users DashReel</t>
  </si>
  <si>
    <t>Tutorial Subscription Users Churn</t>
  </si>
  <si>
    <t>Tutorial Subscription Users Cancellations</t>
  </si>
  <si>
    <t>VAP Subscription Users Churn</t>
  </si>
  <si>
    <t>VAP Subscription Users Cancellations</t>
  </si>
  <si>
    <t>Tutorial Subscription Churn</t>
  </si>
  <si>
    <t>VAP Subscription Churn</t>
  </si>
  <si>
    <t>Combat Sports</t>
  </si>
  <si>
    <t>Functionality</t>
  </si>
  <si>
    <t>Individual</t>
  </si>
  <si>
    <t>Groups</t>
  </si>
  <si>
    <t>AI</t>
  </si>
  <si>
    <t>DashReel Team</t>
  </si>
  <si>
    <t>Data Storage (GB)</t>
  </si>
  <si>
    <t>Price Per GB</t>
  </si>
  <si>
    <t>Variables</t>
  </si>
  <si>
    <t>Price for Storage</t>
  </si>
  <si>
    <t># of Licenses</t>
  </si>
  <si>
    <t>Coach License</t>
  </si>
  <si>
    <t>Athlete License</t>
  </si>
  <si>
    <t>Price per Athlete License</t>
  </si>
  <si>
    <t>Price for Athletes Licenses</t>
  </si>
  <si>
    <t>Licenses (Coaches have to invite an athlete to join for them to have access to DashReel)</t>
  </si>
  <si>
    <t>DashReel Self Learner</t>
  </si>
  <si>
    <t>Video Clipping</t>
  </si>
  <si>
    <t>Video Analysis Software</t>
  </si>
  <si>
    <t xml:space="preserve">Responsive for Desktop, Mobile &amp; Tablet </t>
  </si>
  <si>
    <t xml:space="preserve">Video Storage </t>
  </si>
  <si>
    <t>AI Performance Data Tracking</t>
  </si>
  <si>
    <t xml:space="preserve">AI Biomechanics </t>
  </si>
  <si>
    <t>AI Competitive Analysis</t>
  </si>
  <si>
    <t>Messaging / Commenting</t>
  </si>
  <si>
    <t xml:space="preserve">Post (Share) Breakdowns </t>
  </si>
  <si>
    <t>Eaily organize, track &amp; search for content</t>
  </si>
  <si>
    <t>x</t>
  </si>
  <si>
    <t>price for functionality</t>
  </si>
  <si>
    <t>(Monthly) Total Price</t>
  </si>
  <si>
    <t>Discount is they pay ANNUALLY</t>
  </si>
  <si>
    <t>DashReel Organization - Contact Us for specialized pricing</t>
  </si>
  <si>
    <t>Unlimited</t>
  </si>
  <si>
    <t>Monthly</t>
  </si>
  <si>
    <t>Annual w/ Discount</t>
  </si>
  <si>
    <t>Annualy (Based on Monthly)</t>
  </si>
  <si>
    <t># of Indivuals</t>
  </si>
  <si>
    <t># of Coaches</t>
  </si>
  <si>
    <t># of Organizations</t>
  </si>
  <si>
    <t>w/out AI</t>
  </si>
  <si>
    <t>w/AI</t>
  </si>
  <si>
    <t>Monthly Totals</t>
  </si>
  <si>
    <t>Annualy (Based on Monthly) Totals</t>
  </si>
  <si>
    <t>Annual w/ Discount Totals</t>
  </si>
  <si>
    <t>Total</t>
  </si>
  <si>
    <t>Competition</t>
  </si>
  <si>
    <t>Proyplay AI</t>
  </si>
  <si>
    <t>annual</t>
  </si>
  <si>
    <t>monthly</t>
  </si>
  <si>
    <t>Martial Arts in the US</t>
  </si>
  <si>
    <t>Market Size</t>
  </si>
  <si>
    <t>Obtainable market</t>
  </si>
  <si>
    <t>DashReel Self Learner AI</t>
  </si>
  <si>
    <t>DashReel Team AI</t>
  </si>
  <si>
    <t>(Annual - Gross) Total Price</t>
  </si>
  <si>
    <t>Total Fee</t>
  </si>
  <si>
    <t>(Annual - NET) Total Price</t>
  </si>
  <si>
    <t>Storage per GB ($0.026)</t>
  </si>
  <si>
    <t>Storage per GB Download ($0.12)</t>
  </si>
  <si>
    <t>Stripe Per Charge % (2.9%)</t>
  </si>
  <si>
    <t>Stripe Per Charge Fee ($0.30)</t>
  </si>
  <si>
    <t>Stripe Recurring Charge (0.50%)</t>
  </si>
  <si>
    <t>DashReel Self Learner (in-person)</t>
  </si>
  <si>
    <t>DashReel Team (Remote Access)</t>
  </si>
  <si>
    <t>Average User Churn Rate</t>
  </si>
  <si>
    <t>5 years</t>
  </si>
  <si>
    <t>Total  Engagements</t>
  </si>
  <si>
    <t>Total Users</t>
  </si>
  <si>
    <t># of Engagements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</si>
</sst>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#"/>
    <numFmt numFmtId="166" formatCode="[$-409]mmm\-yy;@"/>
    <numFmt numFmtId="167" formatCode="0.0%"/>
    <numFmt numFmtId="168" formatCode="_(&quot;$&quot;* #,##0_);_(&quot;$&quot;* \(#,##0\);_(&quot;$&quot;* &quot;-&quot;??_);_(@_)"/>
    <numFmt numFmtId="169" formatCode="0.0000000%"/>
    <numFmt numFmtId="170" formatCode="_(* #,##0_);_(* \(#,##0\);_(* &quot;-&quot;??_);_(@_)"/>
    <numFmt numFmtId="171" formatCode="&quot;$&quot;#,##0"/>
    <numFmt numFmtId="172" formatCode="_(* #,##0_);_(* \(#,##0\);_(* &quot;-&quot;?_);_(@_)"/>
    <numFmt numFmtId="173" formatCode="_(&quot;$&quot;* #,##0.000_);_(&quot;$&quot;* \(#,##0.000\);_(&quot;$&quot;* &quot;-&quot;??_);_(@_)"/>
  </numFmts>
  <fonts count="4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i/>
      <sz val="10"/>
      <color theme="1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color theme="1"/>
      <name val="Calibri"/>
      <family val="2"/>
    </font>
    <font>
      <sz val="10"/>
      <color theme="0" tint="-0.499984740745262"/>
      <name val="Calibri"/>
      <family val="2"/>
    </font>
    <font>
      <b/>
      <u/>
      <sz val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FF"/>
      <name val="Calibri"/>
      <family val="2"/>
    </font>
    <font>
      <sz val="10"/>
      <color rgb="FF0432FF"/>
      <name val="Calibri"/>
      <family val="2"/>
    </font>
    <font>
      <b/>
      <sz val="10"/>
      <color rgb="FF0000FF"/>
      <name val="Calibri"/>
      <family val="2"/>
    </font>
    <font>
      <i/>
      <sz val="8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5F3F6"/>
        <bgColor indexed="64"/>
      </patternFill>
    </fill>
    <fill>
      <patternFill patternType="solid">
        <fgColor rgb="FF90E78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99">
    <xf numFmtId="0" fontId="0" fillId="0" borderId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04">
    <xf numFmtId="0" fontId="0" fillId="0" borderId="0" xfId="0"/>
    <xf numFmtId="0" fontId="8" fillId="2" borderId="0" xfId="0" applyFont="1" applyFill="1"/>
    <xf numFmtId="0" fontId="9" fillId="2" borderId="0" xfId="0" applyFont="1" applyFill="1"/>
    <xf numFmtId="0" fontId="8" fillId="2" borderId="1" xfId="0" applyFont="1" applyFill="1" applyBorder="1"/>
    <xf numFmtId="0" fontId="9" fillId="2" borderId="2" xfId="0" quotePrefix="1" applyFont="1" applyFill="1" applyBorder="1" applyAlignment="1">
      <alignment horizontal="center"/>
    </xf>
    <xf numFmtId="0" fontId="9" fillId="2" borderId="4" xfId="0" quotePrefix="1" applyFont="1" applyFill="1" applyBorder="1" applyAlignment="1">
      <alignment horizontal="center"/>
    </xf>
    <xf numFmtId="0" fontId="10" fillId="0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8" fillId="3" borderId="11" xfId="0" applyFont="1" applyFill="1" applyBorder="1"/>
    <xf numFmtId="0" fontId="8" fillId="3" borderId="6" xfId="0" applyFont="1" applyFill="1" applyBorder="1"/>
    <xf numFmtId="0" fontId="8" fillId="0" borderId="6" xfId="0" applyFont="1" applyFill="1" applyBorder="1"/>
    <xf numFmtId="0" fontId="8" fillId="2" borderId="8" xfId="0" quotePrefix="1" applyFont="1" applyFill="1" applyBorder="1"/>
    <xf numFmtId="3" fontId="8" fillId="3" borderId="7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9" fontId="8" fillId="3" borderId="7" xfId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8" fillId="0" borderId="5" xfId="0" applyFont="1" applyFill="1" applyBorder="1"/>
    <xf numFmtId="0" fontId="8" fillId="2" borderId="2" xfId="0" applyFont="1" applyFill="1" applyBorder="1"/>
    <xf numFmtId="3" fontId="8" fillId="5" borderId="5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8" fillId="3" borderId="7" xfId="0" applyFont="1" applyFill="1" applyBorder="1"/>
    <xf numFmtId="0" fontId="8" fillId="3" borderId="0" xfId="0" applyFont="1" applyFill="1" applyBorder="1"/>
    <xf numFmtId="0" fontId="8" fillId="3" borderId="8" xfId="0" applyFont="1" applyFill="1" applyBorder="1"/>
    <xf numFmtId="3" fontId="8" fillId="3" borderId="5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8" fillId="0" borderId="1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3" borderId="0" xfId="0" applyFont="1" applyFill="1"/>
    <xf numFmtId="3" fontId="8" fillId="3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indent="1"/>
    </xf>
    <xf numFmtId="3" fontId="11" fillId="3" borderId="0" xfId="0" applyNumberFormat="1" applyFont="1" applyFill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2" fillId="0" borderId="6" xfId="0" applyNumberFormat="1" applyFont="1" applyBorder="1" applyAlignment="1">
      <alignment horizontal="left"/>
    </xf>
    <xf numFmtId="165" fontId="13" fillId="0" borderId="6" xfId="0" applyNumberFormat="1" applyFont="1" applyBorder="1" applyAlignment="1">
      <alignment horizontal="left" indent="1"/>
    </xf>
    <xf numFmtId="165" fontId="13" fillId="0" borderId="6" xfId="0" applyNumberFormat="1" applyFont="1" applyBorder="1" applyAlignment="1">
      <alignment horizontal="left"/>
    </xf>
    <xf numFmtId="165" fontId="14" fillId="0" borderId="6" xfId="0" applyNumberFormat="1" applyFont="1" applyBorder="1" applyAlignment="1">
      <alignment horizontal="left" indent="1"/>
    </xf>
    <xf numFmtId="9" fontId="11" fillId="3" borderId="7" xfId="0" applyNumberFormat="1" applyFont="1" applyFill="1" applyBorder="1" applyAlignment="1">
      <alignment horizontal="center"/>
    </xf>
    <xf numFmtId="9" fontId="11" fillId="3" borderId="0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6" xfId="0" applyNumberFormat="1" applyFont="1" applyFill="1" applyBorder="1" applyAlignment="1">
      <alignment horizontal="center"/>
    </xf>
    <xf numFmtId="0" fontId="15" fillId="0" borderId="6" xfId="0" applyFont="1" applyFill="1" applyBorder="1"/>
    <xf numFmtId="0" fontId="8" fillId="0" borderId="6" xfId="0" applyFont="1" applyFill="1" applyBorder="1" applyAlignment="1" applyProtection="1">
      <alignment horizontal="left" indent="1"/>
      <protection locked="0"/>
    </xf>
    <xf numFmtId="0" fontId="8" fillId="0" borderId="6" xfId="0" applyFont="1" applyFill="1" applyBorder="1" applyAlignment="1">
      <alignment horizontal="left" indent="1"/>
    </xf>
    <xf numFmtId="0" fontId="8" fillId="0" borderId="6" xfId="0" applyFont="1" applyBorder="1"/>
    <xf numFmtId="3" fontId="13" fillId="3" borderId="7" xfId="0" applyNumberFormat="1" applyFont="1" applyFill="1" applyBorder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13" fillId="0" borderId="6" xfId="0" applyFont="1" applyBorder="1"/>
    <xf numFmtId="0" fontId="13" fillId="0" borderId="5" xfId="0" applyFont="1" applyBorder="1"/>
    <xf numFmtId="3" fontId="13" fillId="3" borderId="2" xfId="0" applyNumberFormat="1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left" indent="1"/>
    </xf>
    <xf numFmtId="0" fontId="16" fillId="2" borderId="7" xfId="0" applyFont="1" applyFill="1" applyBorder="1"/>
    <xf numFmtId="0" fontId="16" fillId="2" borderId="8" xfId="0" applyFont="1" applyFill="1" applyBorder="1"/>
    <xf numFmtId="3" fontId="16" fillId="3" borderId="0" xfId="0" applyNumberFormat="1" applyFont="1" applyFill="1" applyBorder="1" applyAlignment="1">
      <alignment horizontal="center"/>
    </xf>
    <xf numFmtId="0" fontId="8" fillId="2" borderId="6" xfId="0" applyFont="1" applyFill="1" applyBorder="1"/>
    <xf numFmtId="0" fontId="17" fillId="2" borderId="6" xfId="0" applyFont="1" applyFill="1" applyBorder="1"/>
    <xf numFmtId="165" fontId="13" fillId="3" borderId="7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2" borderId="0" xfId="0" quotePrefix="1" applyFont="1" applyFill="1" applyBorder="1"/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2" borderId="4" xfId="0" applyFont="1" applyFill="1" applyBorder="1"/>
    <xf numFmtId="49" fontId="8" fillId="0" borderId="6" xfId="0" applyNumberFormat="1" applyFont="1" applyFill="1" applyBorder="1" applyAlignment="1" applyProtection="1">
      <alignment horizontal="left" indent="1"/>
      <protection locked="0"/>
    </xf>
    <xf numFmtId="49" fontId="8" fillId="0" borderId="6" xfId="0" applyNumberFormat="1" applyFont="1" applyFill="1" applyBorder="1" applyProtection="1">
      <protection locked="0"/>
    </xf>
    <xf numFmtId="0" fontId="8" fillId="2" borderId="13" xfId="0" applyFont="1" applyFill="1" applyBorder="1"/>
    <xf numFmtId="49" fontId="8" fillId="0" borderId="14" xfId="0" applyNumberFormat="1" applyFont="1" applyFill="1" applyBorder="1" applyAlignment="1" applyProtection="1">
      <alignment horizontal="left" indent="1"/>
      <protection locked="0"/>
    </xf>
    <xf numFmtId="0" fontId="8" fillId="2" borderId="10" xfId="0" applyFont="1" applyFill="1" applyBorder="1"/>
    <xf numFmtId="165" fontId="8" fillId="0" borderId="6" xfId="0" applyNumberFormat="1" applyFont="1" applyBorder="1" applyAlignment="1">
      <alignment horizontal="left" indent="1"/>
    </xf>
    <xf numFmtId="3" fontId="20" fillId="3" borderId="7" xfId="0" applyNumberFormat="1" applyFont="1" applyFill="1" applyBorder="1" applyAlignment="1">
      <alignment horizontal="center"/>
    </xf>
    <xf numFmtId="3" fontId="20" fillId="3" borderId="0" xfId="0" applyNumberFormat="1" applyFont="1" applyFill="1" applyBorder="1" applyAlignment="1">
      <alignment horizontal="center"/>
    </xf>
    <xf numFmtId="9" fontId="8" fillId="3" borderId="1" xfId="1" applyFont="1" applyFill="1" applyBorder="1"/>
    <xf numFmtId="166" fontId="9" fillId="3" borderId="4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3" fontId="20" fillId="5" borderId="5" xfId="0" applyNumberFormat="1" applyFont="1" applyFill="1" applyBorder="1" applyAlignment="1">
      <alignment horizontal="center"/>
    </xf>
    <xf numFmtId="167" fontId="20" fillId="5" borderId="5" xfId="0" applyNumberFormat="1" applyFont="1" applyFill="1" applyBorder="1" applyAlignment="1">
      <alignment horizontal="center"/>
    </xf>
    <xf numFmtId="3" fontId="20" fillId="5" borderId="2" xfId="0" applyNumberFormat="1" applyFont="1" applyFill="1" applyBorder="1" applyAlignment="1">
      <alignment horizontal="center"/>
    </xf>
    <xf numFmtId="167" fontId="20" fillId="5" borderId="2" xfId="0" applyNumberFormat="1" applyFont="1" applyFill="1" applyBorder="1" applyAlignment="1">
      <alignment horizontal="center"/>
    </xf>
    <xf numFmtId="9" fontId="8" fillId="3" borderId="8" xfId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11" fillId="0" borderId="7" xfId="0" applyFont="1" applyFill="1" applyBorder="1" applyAlignment="1">
      <alignment horizontal="left" indent="1"/>
    </xf>
    <xf numFmtId="0" fontId="8" fillId="0" borderId="0" xfId="0" applyFont="1" applyFill="1" applyBorder="1"/>
    <xf numFmtId="10" fontId="20" fillId="5" borderId="5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15" fillId="0" borderId="1" xfId="0" applyFont="1" applyFill="1" applyBorder="1"/>
    <xf numFmtId="9" fontId="20" fillId="5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13" fillId="3" borderId="6" xfId="0" applyNumberFormat="1" applyFont="1" applyFill="1" applyBorder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3" fontId="9" fillId="3" borderId="5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/>
    <xf numFmtId="44" fontId="20" fillId="5" borderId="2" xfId="1690" applyFont="1" applyFill="1" applyBorder="1" applyAlignment="1">
      <alignment horizontal="center"/>
    </xf>
    <xf numFmtId="44" fontId="8" fillId="0" borderId="6" xfId="1690" applyFont="1" applyFill="1" applyBorder="1" applyAlignment="1">
      <alignment horizontal="left"/>
    </xf>
    <xf numFmtId="44" fontId="8" fillId="2" borderId="7" xfId="1690" applyFont="1" applyFill="1" applyBorder="1"/>
    <xf numFmtId="44" fontId="8" fillId="3" borderId="6" xfId="1690" applyFont="1" applyFill="1" applyBorder="1" applyAlignment="1">
      <alignment horizontal="center"/>
    </xf>
    <xf numFmtId="44" fontId="0" fillId="0" borderId="0" xfId="1690" applyFont="1"/>
    <xf numFmtId="0" fontId="13" fillId="0" borderId="6" xfId="0" applyFont="1" applyFill="1" applyBorder="1"/>
    <xf numFmtId="0" fontId="13" fillId="0" borderId="7" xfId="0" applyFont="1" applyFill="1" applyBorder="1"/>
    <xf numFmtId="0" fontId="13" fillId="0" borderId="0" xfId="0" quotePrefix="1" applyFont="1" applyFill="1" applyBorder="1"/>
    <xf numFmtId="3" fontId="13" fillId="0" borderId="7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0" fontId="28" fillId="0" borderId="0" xfId="0" applyFont="1" applyFill="1"/>
    <xf numFmtId="44" fontId="8" fillId="2" borderId="0" xfId="1690" quotePrefix="1" applyFont="1" applyFill="1" applyBorder="1"/>
    <xf numFmtId="44" fontId="20" fillId="3" borderId="7" xfId="1690" applyFont="1" applyFill="1" applyBorder="1" applyAlignment="1">
      <alignment horizontal="center"/>
    </xf>
    <xf numFmtId="44" fontId="20" fillId="3" borderId="0" xfId="1690" applyFont="1" applyFill="1" applyBorder="1" applyAlignment="1">
      <alignment horizontal="center"/>
    </xf>
    <xf numFmtId="1" fontId="8" fillId="0" borderId="6" xfId="1690" applyNumberFormat="1" applyFont="1" applyFill="1" applyBorder="1" applyAlignment="1">
      <alignment horizontal="left"/>
    </xf>
    <xf numFmtId="1" fontId="8" fillId="2" borderId="7" xfId="1690" applyNumberFormat="1" applyFont="1" applyFill="1" applyBorder="1"/>
    <xf numFmtId="1" fontId="8" fillId="3" borderId="7" xfId="1690" applyNumberFormat="1" applyFont="1" applyFill="1" applyBorder="1" applyAlignment="1">
      <alignment horizontal="center"/>
    </xf>
    <xf numFmtId="1" fontId="8" fillId="3" borderId="0" xfId="1690" applyNumberFormat="1" applyFont="1" applyFill="1" applyBorder="1" applyAlignment="1">
      <alignment horizontal="center"/>
    </xf>
    <xf numFmtId="1" fontId="8" fillId="3" borderId="6" xfId="1690" applyNumberFormat="1" applyFont="1" applyFill="1" applyBorder="1" applyAlignment="1">
      <alignment horizontal="center"/>
    </xf>
    <xf numFmtId="1" fontId="0" fillId="0" borderId="0" xfId="1690" applyNumberFormat="1" applyFont="1"/>
    <xf numFmtId="168" fontId="20" fillId="5" borderId="2" xfId="1690" applyNumberFormat="1" applyFont="1" applyFill="1" applyBorder="1" applyAlignment="1">
      <alignment horizontal="center"/>
    </xf>
    <xf numFmtId="44" fontId="20" fillId="5" borderId="7" xfId="1690" applyFont="1" applyFill="1" applyBorder="1" applyAlignment="1">
      <alignment horizontal="center"/>
    </xf>
    <xf numFmtId="167" fontId="20" fillId="5" borderId="7" xfId="0" applyNumberFormat="1" applyFont="1" applyFill="1" applyBorder="1" applyAlignment="1">
      <alignment horizontal="center"/>
    </xf>
    <xf numFmtId="3" fontId="20" fillId="5" borderId="7" xfId="0" applyNumberFormat="1" applyFont="1" applyFill="1" applyBorder="1" applyAlignment="1">
      <alignment horizontal="center"/>
    </xf>
    <xf numFmtId="3" fontId="20" fillId="5" borderId="0" xfId="0" applyNumberFormat="1" applyFont="1" applyFill="1" applyBorder="1" applyAlignment="1">
      <alignment horizontal="center"/>
    </xf>
    <xf numFmtId="9" fontId="20" fillId="5" borderId="0" xfId="0" applyNumberFormat="1" applyFont="1" applyFill="1" applyBorder="1" applyAlignment="1">
      <alignment horizontal="center"/>
    </xf>
    <xf numFmtId="10" fontId="20" fillId="5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3" fontId="8" fillId="5" borderId="7" xfId="0" applyNumberFormat="1" applyFont="1" applyFill="1" applyBorder="1" applyAlignment="1">
      <alignment horizontal="center"/>
    </xf>
    <xf numFmtId="168" fontId="8" fillId="3" borderId="7" xfId="1690" applyNumberFormat="1" applyFont="1" applyFill="1" applyBorder="1" applyAlignment="1">
      <alignment horizontal="center"/>
    </xf>
    <xf numFmtId="168" fontId="8" fillId="3" borderId="0" xfId="1690" applyNumberFormat="1" applyFont="1" applyFill="1" applyBorder="1" applyAlignment="1">
      <alignment horizontal="center"/>
    </xf>
    <xf numFmtId="168" fontId="8" fillId="3" borderId="8" xfId="1690" applyNumberFormat="1" applyFont="1" applyFill="1" applyBorder="1" applyAlignment="1">
      <alignment horizontal="center"/>
    </xf>
    <xf numFmtId="168" fontId="8" fillId="3" borderId="4" xfId="1690" applyNumberFormat="1" applyFont="1" applyFill="1" applyBorder="1" applyAlignment="1">
      <alignment horizontal="center"/>
    </xf>
    <xf numFmtId="168" fontId="8" fillId="3" borderId="6" xfId="169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44" fontId="8" fillId="3" borderId="0" xfId="1690" applyNumberFormat="1" applyFont="1" applyFill="1" applyBorder="1" applyAlignment="1">
      <alignment horizontal="center"/>
    </xf>
    <xf numFmtId="0" fontId="8" fillId="0" borderId="7" xfId="0" applyFont="1" applyFill="1" applyBorder="1"/>
    <xf numFmtId="0" fontId="9" fillId="0" borderId="9" xfId="0" applyFont="1" applyFill="1" applyBorder="1"/>
    <xf numFmtId="0" fontId="9" fillId="2" borderId="10" xfId="0" applyFont="1" applyFill="1" applyBorder="1"/>
    <xf numFmtId="168" fontId="9" fillId="3" borderId="9" xfId="1690" applyNumberFormat="1" applyFont="1" applyFill="1" applyBorder="1" applyAlignment="1">
      <alignment horizontal="center"/>
    </xf>
    <xf numFmtId="168" fontId="9" fillId="3" borderId="10" xfId="1690" applyNumberFormat="1" applyFont="1" applyFill="1" applyBorder="1" applyAlignment="1">
      <alignment horizontal="center"/>
    </xf>
    <xf numFmtId="168" fontId="9" fillId="3" borderId="1" xfId="1690" applyNumberFormat="1" applyFont="1" applyFill="1" applyBorder="1" applyAlignment="1">
      <alignment horizontal="center"/>
    </xf>
    <xf numFmtId="0" fontId="9" fillId="2" borderId="0" xfId="0" applyFont="1" applyFill="1" applyBorder="1"/>
    <xf numFmtId="0" fontId="27" fillId="0" borderId="0" xfId="0" applyFont="1"/>
    <xf numFmtId="0" fontId="9" fillId="0" borderId="9" xfId="0" applyFont="1" applyFill="1" applyBorder="1" applyAlignment="1">
      <alignment horizontal="left"/>
    </xf>
    <xf numFmtId="3" fontId="22" fillId="0" borderId="10" xfId="0" applyNumberFormat="1" applyFont="1" applyFill="1" applyBorder="1" applyAlignment="1">
      <alignment horizontal="center"/>
    </xf>
    <xf numFmtId="168" fontId="9" fillId="3" borderId="3" xfId="1690" applyNumberFormat="1" applyFont="1" applyFill="1" applyBorder="1" applyAlignment="1">
      <alignment horizontal="center"/>
    </xf>
    <xf numFmtId="0" fontId="9" fillId="2" borderId="7" xfId="0" applyFont="1" applyFill="1" applyBorder="1"/>
    <xf numFmtId="0" fontId="9" fillId="0" borderId="2" xfId="0" applyFont="1" applyFill="1" applyBorder="1"/>
    <xf numFmtId="0" fontId="9" fillId="2" borderId="4" xfId="0" applyFont="1" applyFill="1" applyBorder="1"/>
    <xf numFmtId="168" fontId="9" fillId="3" borderId="2" xfId="1690" applyNumberFormat="1" applyFont="1" applyFill="1" applyBorder="1" applyAlignment="1">
      <alignment horizontal="center"/>
    </xf>
    <xf numFmtId="168" fontId="9" fillId="3" borderId="4" xfId="1690" applyNumberFormat="1" applyFont="1" applyFill="1" applyBorder="1" applyAlignment="1">
      <alignment horizontal="center"/>
    </xf>
    <xf numFmtId="0" fontId="9" fillId="2" borderId="3" xfId="0" quotePrefix="1" applyFont="1" applyFill="1" applyBorder="1"/>
    <xf numFmtId="0" fontId="9" fillId="2" borderId="10" xfId="0" quotePrefix="1" applyFont="1" applyFill="1" applyBorder="1"/>
    <xf numFmtId="3" fontId="9" fillId="3" borderId="9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9" fontId="20" fillId="5" borderId="15" xfId="1" applyFont="1" applyFill="1" applyBorder="1" applyAlignment="1">
      <alignment horizontal="center"/>
    </xf>
    <xf numFmtId="168" fontId="20" fillId="5" borderId="5" xfId="1690" applyNumberFormat="1" applyFont="1" applyFill="1" applyBorder="1" applyAlignment="1">
      <alignment horizontal="center"/>
    </xf>
    <xf numFmtId="9" fontId="20" fillId="5" borderId="5" xfId="1" applyFont="1" applyFill="1" applyBorder="1" applyAlignment="1">
      <alignment horizontal="center"/>
    </xf>
    <xf numFmtId="168" fontId="8" fillId="3" borderId="5" xfId="169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center"/>
    </xf>
    <xf numFmtId="0" fontId="9" fillId="2" borderId="5" xfId="0" applyFont="1" applyFill="1" applyBorder="1"/>
    <xf numFmtId="3" fontId="20" fillId="0" borderId="8" xfId="0" applyNumberFormat="1" applyFont="1" applyFill="1" applyBorder="1" applyAlignment="1">
      <alignment horizontal="center"/>
    </xf>
    <xf numFmtId="168" fontId="8" fillId="3" borderId="6" xfId="1690" applyNumberFormat="1" applyFont="1" applyFill="1" applyBorder="1"/>
    <xf numFmtId="168" fontId="11" fillId="3" borderId="7" xfId="1690" applyNumberFormat="1" applyFont="1" applyFill="1" applyBorder="1" applyAlignment="1">
      <alignment horizontal="center"/>
    </xf>
    <xf numFmtId="168" fontId="11" fillId="3" borderId="0" xfId="1690" applyNumberFormat="1" applyFont="1" applyFill="1" applyBorder="1" applyAlignment="1">
      <alignment horizontal="center"/>
    </xf>
    <xf numFmtId="168" fontId="8" fillId="3" borderId="7" xfId="1690" applyNumberFormat="1" applyFont="1" applyFill="1" applyBorder="1"/>
    <xf numFmtId="168" fontId="8" fillId="3" borderId="0" xfId="1690" applyNumberFormat="1" applyFont="1" applyFill="1" applyBorder="1"/>
    <xf numFmtId="168" fontId="8" fillId="3" borderId="8" xfId="1690" applyNumberFormat="1" applyFont="1" applyFill="1" applyBorder="1"/>
    <xf numFmtId="9" fontId="11" fillId="3" borderId="0" xfId="1" applyFont="1" applyFill="1" applyBorder="1" applyAlignment="1">
      <alignment horizontal="center"/>
    </xf>
    <xf numFmtId="9" fontId="11" fillId="3" borderId="8" xfId="1" applyFont="1" applyFill="1" applyBorder="1" applyAlignment="1">
      <alignment horizontal="center"/>
    </xf>
    <xf numFmtId="9" fontId="11" fillId="3" borderId="6" xfId="1" applyFont="1" applyFill="1" applyBorder="1" applyAlignment="1">
      <alignment horizontal="center"/>
    </xf>
    <xf numFmtId="3" fontId="20" fillId="5" borderId="6" xfId="0" applyNumberFormat="1" applyFont="1" applyFill="1" applyBorder="1" applyAlignment="1">
      <alignment horizontal="center"/>
    </xf>
    <xf numFmtId="9" fontId="20" fillId="5" borderId="2" xfId="0" applyNumberFormat="1" applyFont="1" applyFill="1" applyBorder="1" applyAlignment="1">
      <alignment horizontal="center"/>
    </xf>
    <xf numFmtId="0" fontId="8" fillId="2" borderId="6" xfId="0" quotePrefix="1" applyFont="1" applyFill="1" applyBorder="1"/>
    <xf numFmtId="9" fontId="20" fillId="5" borderId="6" xfId="0" applyNumberFormat="1" applyFont="1" applyFill="1" applyBorder="1" applyAlignment="1">
      <alignment horizontal="center"/>
    </xf>
    <xf numFmtId="168" fontId="20" fillId="3" borderId="0" xfId="1690" applyNumberFormat="1" applyFont="1" applyFill="1" applyBorder="1" applyAlignment="1">
      <alignment horizontal="center"/>
    </xf>
    <xf numFmtId="168" fontId="21" fillId="3" borderId="0" xfId="1690" applyNumberFormat="1" applyFont="1" applyFill="1" applyBorder="1" applyAlignment="1">
      <alignment horizontal="center"/>
    </xf>
    <xf numFmtId="169" fontId="11" fillId="3" borderId="2" xfId="0" applyNumberFormat="1" applyFont="1" applyFill="1" applyBorder="1" applyAlignment="1">
      <alignment horizontal="center"/>
    </xf>
    <xf numFmtId="169" fontId="11" fillId="3" borderId="4" xfId="0" applyNumberFormat="1" applyFont="1" applyFill="1" applyBorder="1" applyAlignment="1">
      <alignment horizontal="center"/>
    </xf>
    <xf numFmtId="169" fontId="11" fillId="3" borderId="3" xfId="0" applyNumberFormat="1" applyFont="1" applyFill="1" applyBorder="1" applyAlignment="1">
      <alignment horizontal="center"/>
    </xf>
    <xf numFmtId="169" fontId="11" fillId="3" borderId="5" xfId="0" applyNumberFormat="1" applyFont="1" applyFill="1" applyBorder="1" applyAlignment="1">
      <alignment horizontal="center"/>
    </xf>
    <xf numFmtId="0" fontId="9" fillId="2" borderId="0" xfId="0" quotePrefix="1" applyFont="1" applyFill="1" applyBorder="1"/>
    <xf numFmtId="3" fontId="9" fillId="3" borderId="0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0" fontId="27" fillId="0" borderId="16" xfId="0" applyFont="1" applyBorder="1"/>
    <xf numFmtId="0" fontId="9" fillId="0" borderId="1" xfId="0" applyFont="1" applyFill="1" applyBorder="1" applyAlignment="1">
      <alignment horizontal="left"/>
    </xf>
    <xf numFmtId="0" fontId="9" fillId="2" borderId="9" xfId="0" applyFont="1" applyFill="1" applyBorder="1"/>
    <xf numFmtId="0" fontId="9" fillId="2" borderId="11" xfId="0" quotePrefix="1" applyFont="1" applyFill="1" applyBorder="1"/>
    <xf numFmtId="0" fontId="9" fillId="2" borderId="12" xfId="0" applyFont="1" applyFill="1" applyBorder="1"/>
    <xf numFmtId="3" fontId="20" fillId="5" borderId="12" xfId="0" applyNumberFormat="1" applyFont="1" applyFill="1" applyBorder="1" applyAlignment="1">
      <alignment horizontal="center"/>
    </xf>
    <xf numFmtId="169" fontId="11" fillId="3" borderId="0" xfId="0" applyNumberFormat="1" applyFont="1" applyFill="1" applyBorder="1" applyAlignment="1">
      <alignment horizontal="center"/>
    </xf>
    <xf numFmtId="169" fontId="11" fillId="3" borderId="8" xfId="0" applyNumberFormat="1" applyFont="1" applyFill="1" applyBorder="1" applyAlignment="1">
      <alignment horizontal="center"/>
    </xf>
    <xf numFmtId="169" fontId="11" fillId="3" borderId="6" xfId="0" applyNumberFormat="1" applyFont="1" applyFill="1" applyBorder="1" applyAlignment="1">
      <alignment horizontal="center"/>
    </xf>
    <xf numFmtId="10" fontId="20" fillId="5" borderId="5" xfId="1" applyNumberFormat="1" applyFont="1" applyFill="1" applyBorder="1" applyAlignment="1">
      <alignment horizontal="center"/>
    </xf>
    <xf numFmtId="166" fontId="9" fillId="7" borderId="2" xfId="0" applyNumberFormat="1" applyFont="1" applyFill="1" applyBorder="1" applyAlignment="1">
      <alignment horizontal="center"/>
    </xf>
    <xf numFmtId="166" fontId="9" fillId="7" borderId="4" xfId="0" applyNumberFormat="1" applyFont="1" applyFill="1" applyBorder="1" applyAlignment="1">
      <alignment horizontal="center"/>
    </xf>
    <xf numFmtId="166" fontId="9" fillId="7" borderId="3" xfId="0" applyNumberFormat="1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8" fillId="7" borderId="7" xfId="0" applyFont="1" applyFill="1" applyBorder="1"/>
    <xf numFmtId="0" fontId="8" fillId="7" borderId="0" xfId="0" applyFont="1" applyFill="1" applyBorder="1"/>
    <xf numFmtId="0" fontId="8" fillId="7" borderId="8" xfId="0" applyFont="1" applyFill="1" applyBorder="1"/>
    <xf numFmtId="0" fontId="8" fillId="7" borderId="1" xfId="0" applyFont="1" applyFill="1" applyBorder="1"/>
    <xf numFmtId="0" fontId="8" fillId="7" borderId="6" xfId="0" applyFont="1" applyFill="1" applyBorder="1"/>
    <xf numFmtId="44" fontId="20" fillId="7" borderId="7" xfId="1690" applyFont="1" applyFill="1" applyBorder="1" applyAlignment="1">
      <alignment horizontal="center"/>
    </xf>
    <xf numFmtId="44" fontId="20" fillId="7" borderId="0" xfId="1690" applyFont="1" applyFill="1" applyBorder="1" applyAlignment="1">
      <alignment horizontal="center"/>
    </xf>
    <xf numFmtId="1" fontId="8" fillId="7" borderId="7" xfId="1690" applyNumberFormat="1" applyFont="1" applyFill="1" applyBorder="1" applyAlignment="1">
      <alignment horizontal="center"/>
    </xf>
    <xf numFmtId="1" fontId="8" fillId="7" borderId="0" xfId="1690" applyNumberFormat="1" applyFont="1" applyFill="1" applyBorder="1" applyAlignment="1">
      <alignment horizontal="center"/>
    </xf>
    <xf numFmtId="3" fontId="8" fillId="7" borderId="6" xfId="0" applyNumberFormat="1" applyFont="1" applyFill="1" applyBorder="1" applyAlignment="1">
      <alignment horizontal="center"/>
    </xf>
    <xf numFmtId="9" fontId="8" fillId="7" borderId="7" xfId="1" applyFont="1" applyFill="1" applyBorder="1" applyAlignment="1">
      <alignment horizontal="center"/>
    </xf>
    <xf numFmtId="9" fontId="8" fillId="7" borderId="0" xfId="1" applyFont="1" applyFill="1" applyBorder="1" applyAlignment="1">
      <alignment horizontal="center"/>
    </xf>
    <xf numFmtId="3" fontId="9" fillId="7" borderId="10" xfId="0" applyNumberFormat="1" applyFont="1" applyFill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169" fontId="11" fillId="7" borderId="2" xfId="0" applyNumberFormat="1" applyFont="1" applyFill="1" applyBorder="1" applyAlignment="1">
      <alignment horizontal="center"/>
    </xf>
    <xf numFmtId="169" fontId="11" fillId="7" borderId="4" xfId="0" applyNumberFormat="1" applyFont="1" applyFill="1" applyBorder="1" applyAlignment="1">
      <alignment horizontal="center"/>
    </xf>
    <xf numFmtId="169" fontId="11" fillId="7" borderId="3" xfId="0" applyNumberFormat="1" applyFont="1" applyFill="1" applyBorder="1" applyAlignment="1">
      <alignment horizontal="center"/>
    </xf>
    <xf numFmtId="168" fontId="8" fillId="7" borderId="0" xfId="1690" applyNumberFormat="1" applyFont="1" applyFill="1" applyBorder="1" applyAlignment="1">
      <alignment horizontal="center"/>
    </xf>
    <xf numFmtId="44" fontId="8" fillId="7" borderId="0" xfId="1690" applyNumberFormat="1" applyFont="1" applyFill="1" applyBorder="1" applyAlignment="1">
      <alignment horizontal="center"/>
    </xf>
    <xf numFmtId="168" fontId="8" fillId="7" borderId="6" xfId="1690" applyNumberFormat="1" applyFont="1" applyFill="1" applyBorder="1" applyAlignment="1">
      <alignment horizontal="center"/>
    </xf>
    <xf numFmtId="168" fontId="9" fillId="7" borderId="9" xfId="1690" applyNumberFormat="1" applyFont="1" applyFill="1" applyBorder="1" applyAlignment="1">
      <alignment horizontal="center"/>
    </xf>
    <xf numFmtId="168" fontId="9" fillId="7" borderId="1" xfId="1690" applyNumberFormat="1" applyFont="1" applyFill="1" applyBorder="1" applyAlignment="1">
      <alignment horizontal="center"/>
    </xf>
    <xf numFmtId="168" fontId="9" fillId="7" borderId="2" xfId="1690" applyNumberFormat="1" applyFont="1" applyFill="1" applyBorder="1" applyAlignment="1">
      <alignment horizontal="center"/>
    </xf>
    <xf numFmtId="3" fontId="8" fillId="7" borderId="7" xfId="0" applyNumberFormat="1" applyFont="1" applyFill="1" applyBorder="1" applyAlignment="1">
      <alignment horizontal="center"/>
    </xf>
    <xf numFmtId="3" fontId="8" fillId="7" borderId="0" xfId="0" applyNumberFormat="1" applyFont="1" applyFill="1" applyBorder="1" applyAlignment="1">
      <alignment horizontal="center"/>
    </xf>
    <xf numFmtId="168" fontId="8" fillId="7" borderId="4" xfId="1690" applyNumberFormat="1" applyFont="1" applyFill="1" applyBorder="1" applyAlignment="1">
      <alignment horizontal="center"/>
    </xf>
    <xf numFmtId="168" fontId="8" fillId="7" borderId="5" xfId="1690" applyNumberFormat="1" applyFont="1" applyFill="1" applyBorder="1" applyAlignment="1">
      <alignment horizontal="center"/>
    </xf>
    <xf numFmtId="0" fontId="8" fillId="7" borderId="9" xfId="0" applyFont="1" applyFill="1" applyBorder="1"/>
    <xf numFmtId="0" fontId="8" fillId="7" borderId="10" xfId="0" applyFont="1" applyFill="1" applyBorder="1"/>
    <xf numFmtId="0" fontId="8" fillId="7" borderId="11" xfId="0" applyFont="1" applyFill="1" applyBorder="1"/>
    <xf numFmtId="9" fontId="8" fillId="7" borderId="1" xfId="1" applyFont="1" applyFill="1" applyBorder="1"/>
    <xf numFmtId="3" fontId="8" fillId="7" borderId="8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7" borderId="4" xfId="0" applyNumberFormat="1" applyFont="1" applyFill="1" applyBorder="1" applyAlignment="1">
      <alignment horizontal="center"/>
    </xf>
    <xf numFmtId="3" fontId="8" fillId="7" borderId="3" xfId="0" applyNumberFormat="1" applyFont="1" applyFill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3" fontId="11" fillId="7" borderId="0" xfId="0" applyNumberFormat="1" applyFont="1" applyFill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0" fontId="8" fillId="7" borderId="0" xfId="0" applyFont="1" applyFill="1"/>
    <xf numFmtId="168" fontId="8" fillId="7" borderId="7" xfId="1690" applyNumberFormat="1" applyFont="1" applyFill="1" applyBorder="1" applyAlignment="1">
      <alignment horizontal="center"/>
    </xf>
    <xf numFmtId="168" fontId="8" fillId="7" borderId="8" xfId="1690" applyNumberFormat="1" applyFont="1" applyFill="1" applyBorder="1" applyAlignment="1">
      <alignment horizontal="center"/>
    </xf>
    <xf numFmtId="168" fontId="8" fillId="7" borderId="6" xfId="1690" applyNumberFormat="1" applyFont="1" applyFill="1" applyBorder="1"/>
    <xf numFmtId="9" fontId="11" fillId="7" borderId="0" xfId="1" applyFont="1" applyFill="1" applyBorder="1" applyAlignment="1">
      <alignment horizontal="center"/>
    </xf>
    <xf numFmtId="9" fontId="11" fillId="7" borderId="8" xfId="1" applyFont="1" applyFill="1" applyBorder="1" applyAlignment="1">
      <alignment horizontal="center"/>
    </xf>
    <xf numFmtId="9" fontId="11" fillId="7" borderId="6" xfId="1" applyFont="1" applyFill="1" applyBorder="1" applyAlignment="1">
      <alignment horizontal="center"/>
    </xf>
    <xf numFmtId="168" fontId="8" fillId="7" borderId="7" xfId="1690" applyNumberFormat="1" applyFont="1" applyFill="1" applyBorder="1"/>
    <xf numFmtId="168" fontId="8" fillId="7" borderId="0" xfId="1690" applyNumberFormat="1" applyFont="1" applyFill="1" applyBorder="1"/>
    <xf numFmtId="168" fontId="8" fillId="7" borderId="8" xfId="1690" applyNumberFormat="1" applyFont="1" applyFill="1" applyBorder="1"/>
    <xf numFmtId="168" fontId="20" fillId="7" borderId="0" xfId="1690" applyNumberFormat="1" applyFont="1" applyFill="1" applyBorder="1" applyAlignment="1">
      <alignment horizontal="center"/>
    </xf>
    <xf numFmtId="168" fontId="21" fillId="7" borderId="0" xfId="1690" applyNumberFormat="1" applyFont="1" applyFill="1" applyBorder="1" applyAlignment="1">
      <alignment horizontal="center"/>
    </xf>
    <xf numFmtId="9" fontId="11" fillId="7" borderId="7" xfId="0" applyNumberFormat="1" applyFont="1" applyFill="1" applyBorder="1" applyAlignment="1">
      <alignment horizontal="center"/>
    </xf>
    <xf numFmtId="9" fontId="11" fillId="7" borderId="0" xfId="0" applyNumberFormat="1" applyFont="1" applyFill="1" applyBorder="1" applyAlignment="1">
      <alignment horizontal="center"/>
    </xf>
    <xf numFmtId="9" fontId="11" fillId="7" borderId="8" xfId="0" applyNumberFormat="1" applyFont="1" applyFill="1" applyBorder="1" applyAlignment="1">
      <alignment horizontal="center"/>
    </xf>
    <xf numFmtId="9" fontId="11" fillId="7" borderId="6" xfId="0" applyNumberFormat="1" applyFont="1" applyFill="1" applyBorder="1" applyAlignment="1">
      <alignment horizontal="center"/>
    </xf>
    <xf numFmtId="3" fontId="13" fillId="7" borderId="7" xfId="0" applyNumberFormat="1" applyFont="1" applyFill="1" applyBorder="1" applyAlignment="1">
      <alignment horizontal="center"/>
    </xf>
    <xf numFmtId="3" fontId="13" fillId="7" borderId="0" xfId="0" applyNumberFormat="1" applyFont="1" applyFill="1" applyBorder="1" applyAlignment="1">
      <alignment horizontal="center"/>
    </xf>
    <xf numFmtId="3" fontId="13" fillId="7" borderId="6" xfId="0" applyNumberFormat="1" applyFont="1" applyFill="1" applyBorder="1" applyAlignment="1">
      <alignment horizontal="center"/>
    </xf>
    <xf numFmtId="3" fontId="13" fillId="7" borderId="2" xfId="0" applyNumberFormat="1" applyFont="1" applyFill="1" applyBorder="1" applyAlignment="1">
      <alignment horizontal="center"/>
    </xf>
    <xf numFmtId="3" fontId="13" fillId="7" borderId="4" xfId="0" applyNumberFormat="1" applyFont="1" applyFill="1" applyBorder="1" applyAlignment="1">
      <alignment horizontal="center"/>
    </xf>
    <xf numFmtId="3" fontId="13" fillId="7" borderId="5" xfId="0" applyNumberFormat="1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3" fontId="16" fillId="7" borderId="0" xfId="0" applyNumberFormat="1" applyFont="1" applyFill="1" applyBorder="1" applyAlignment="1">
      <alignment horizontal="center"/>
    </xf>
    <xf numFmtId="3" fontId="16" fillId="7" borderId="6" xfId="0" applyNumberFormat="1" applyFont="1" applyFill="1" applyBorder="1" applyAlignment="1">
      <alignment horizontal="center"/>
    </xf>
    <xf numFmtId="165" fontId="13" fillId="7" borderId="7" xfId="0" applyNumberFormat="1" applyFont="1" applyFill="1" applyBorder="1" applyAlignment="1">
      <alignment horizontal="center"/>
    </xf>
    <xf numFmtId="165" fontId="13" fillId="7" borderId="0" xfId="0" applyNumberFormat="1" applyFont="1" applyFill="1" applyBorder="1" applyAlignment="1">
      <alignment horizontal="center"/>
    </xf>
    <xf numFmtId="165" fontId="13" fillId="7" borderId="2" xfId="0" applyNumberFormat="1" applyFont="1" applyFill="1" applyBorder="1" applyAlignment="1">
      <alignment horizontal="center"/>
    </xf>
    <xf numFmtId="165" fontId="13" fillId="7" borderId="4" xfId="0" applyNumberFormat="1" applyFont="1" applyFill="1" applyBorder="1" applyAlignment="1">
      <alignment horizontal="center"/>
    </xf>
    <xf numFmtId="3" fontId="20" fillId="7" borderId="0" xfId="0" applyNumberFormat="1" applyFont="1" applyFill="1" applyBorder="1" applyAlignment="1">
      <alignment horizontal="center"/>
    </xf>
    <xf numFmtId="3" fontId="20" fillId="7" borderId="7" xfId="0" applyNumberFormat="1" applyFont="1" applyFill="1" applyBorder="1" applyAlignment="1">
      <alignment horizontal="center"/>
    </xf>
    <xf numFmtId="0" fontId="9" fillId="2" borderId="8" xfId="0" quotePrefix="1" applyFont="1" applyFill="1" applyBorder="1"/>
    <xf numFmtId="3" fontId="9" fillId="7" borderId="7" xfId="0" applyNumberFormat="1" applyFont="1" applyFill="1" applyBorder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0" fontId="9" fillId="2" borderId="1" xfId="0" quotePrefix="1" applyFont="1" applyFill="1" applyBorder="1"/>
    <xf numFmtId="169" fontId="11" fillId="7" borderId="15" xfId="0" applyNumberFormat="1" applyFont="1" applyFill="1" applyBorder="1" applyAlignment="1">
      <alignment horizontal="center"/>
    </xf>
    <xf numFmtId="169" fontId="11" fillId="7" borderId="16" xfId="0" applyNumberFormat="1" applyFont="1" applyFill="1" applyBorder="1" applyAlignment="1">
      <alignment horizontal="center"/>
    </xf>
    <xf numFmtId="169" fontId="11" fillId="7" borderId="17" xfId="0" applyNumberFormat="1" applyFont="1" applyFill="1" applyBorder="1" applyAlignment="1">
      <alignment horizontal="center"/>
    </xf>
    <xf numFmtId="168" fontId="9" fillId="7" borderId="5" xfId="1690" applyNumberFormat="1" applyFont="1" applyFill="1" applyBorder="1" applyAlignment="1">
      <alignment horizontal="center"/>
    </xf>
    <xf numFmtId="3" fontId="9" fillId="7" borderId="3" xfId="0" applyNumberFormat="1" applyFont="1" applyFill="1" applyBorder="1" applyAlignment="1">
      <alignment horizontal="center"/>
    </xf>
    <xf numFmtId="3" fontId="9" fillId="7" borderId="8" xfId="0" applyNumberFormat="1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3" fontId="8" fillId="7" borderId="15" xfId="0" applyNumberFormat="1" applyFont="1" applyFill="1" applyBorder="1" applyAlignment="1">
      <alignment horizontal="center"/>
    </xf>
    <xf numFmtId="3" fontId="8" fillId="7" borderId="17" xfId="0" applyNumberFormat="1" applyFont="1" applyFill="1" applyBorder="1" applyAlignment="1">
      <alignment horizontal="center"/>
    </xf>
    <xf numFmtId="168" fontId="8" fillId="7" borderId="2" xfId="1690" applyNumberFormat="1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5" xfId="0" applyFont="1" applyFill="1" applyBorder="1"/>
    <xf numFmtId="0" fontId="9" fillId="2" borderId="6" xfId="0" quotePrefix="1" applyFont="1" applyFill="1" applyBorder="1"/>
    <xf numFmtId="3" fontId="9" fillId="7" borderId="1" xfId="0" applyNumberFormat="1" applyFont="1" applyFill="1" applyBorder="1" applyAlignment="1">
      <alignment horizontal="center"/>
    </xf>
    <xf numFmtId="0" fontId="27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2" borderId="5" xfId="0" quotePrefix="1" applyFont="1" applyFill="1" applyBorder="1"/>
    <xf numFmtId="0" fontId="27" fillId="0" borderId="10" xfId="0" applyFont="1" applyBorder="1"/>
    <xf numFmtId="3" fontId="8" fillId="7" borderId="0" xfId="1690" applyNumberFormat="1" applyFont="1" applyFill="1" applyBorder="1" applyAlignment="1">
      <alignment horizontal="center"/>
    </xf>
    <xf numFmtId="44" fontId="8" fillId="2" borderId="0" xfId="0" applyNumberFormat="1" applyFont="1" applyFill="1" applyBorder="1"/>
    <xf numFmtId="166" fontId="9" fillId="8" borderId="2" xfId="0" applyNumberFormat="1" applyFont="1" applyFill="1" applyBorder="1" applyAlignment="1">
      <alignment horizontal="center"/>
    </xf>
    <xf numFmtId="166" fontId="9" fillId="8" borderId="4" xfId="0" applyNumberFormat="1" applyFont="1" applyFill="1" applyBorder="1" applyAlignment="1">
      <alignment horizontal="center"/>
    </xf>
    <xf numFmtId="166" fontId="9" fillId="8" borderId="3" xfId="0" applyNumberFormat="1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8" fillId="8" borderId="7" xfId="0" applyFont="1" applyFill="1" applyBorder="1"/>
    <xf numFmtId="0" fontId="8" fillId="8" borderId="0" xfId="0" applyFont="1" applyFill="1" applyBorder="1"/>
    <xf numFmtId="0" fontId="8" fillId="8" borderId="8" xfId="0" applyFont="1" applyFill="1" applyBorder="1"/>
    <xf numFmtId="0" fontId="8" fillId="8" borderId="1" xfId="0" applyFont="1" applyFill="1" applyBorder="1"/>
    <xf numFmtId="0" fontId="8" fillId="8" borderId="6" xfId="0" applyFont="1" applyFill="1" applyBorder="1"/>
    <xf numFmtId="44" fontId="20" fillId="8" borderId="7" xfId="1690" applyFont="1" applyFill="1" applyBorder="1" applyAlignment="1">
      <alignment horizontal="center"/>
    </xf>
    <xf numFmtId="44" fontId="20" fillId="8" borderId="0" xfId="1690" applyFont="1" applyFill="1" applyBorder="1" applyAlignment="1">
      <alignment horizontal="center"/>
    </xf>
    <xf numFmtId="1" fontId="8" fillId="8" borderId="7" xfId="1690" applyNumberFormat="1" applyFont="1" applyFill="1" applyBorder="1" applyAlignment="1">
      <alignment horizontal="center"/>
    </xf>
    <xf numFmtId="1" fontId="8" fillId="8" borderId="0" xfId="1690" applyNumberFormat="1" applyFont="1" applyFill="1" applyBorder="1" applyAlignment="1">
      <alignment horizontal="center"/>
    </xf>
    <xf numFmtId="3" fontId="8" fillId="8" borderId="7" xfId="0" applyNumberFormat="1" applyFont="1" applyFill="1" applyBorder="1" applyAlignment="1">
      <alignment horizontal="center"/>
    </xf>
    <xf numFmtId="3" fontId="8" fillId="8" borderId="0" xfId="0" applyNumberFormat="1" applyFont="1" applyFill="1" applyBorder="1" applyAlignment="1">
      <alignment horizontal="center"/>
    </xf>
    <xf numFmtId="3" fontId="8" fillId="8" borderId="6" xfId="0" applyNumberFormat="1" applyFont="1" applyFill="1" applyBorder="1" applyAlignment="1">
      <alignment horizontal="center"/>
    </xf>
    <xf numFmtId="9" fontId="8" fillId="8" borderId="7" xfId="1" applyFont="1" applyFill="1" applyBorder="1" applyAlignment="1">
      <alignment horizontal="center"/>
    </xf>
    <xf numFmtId="9" fontId="8" fillId="8" borderId="0" xfId="1" applyFont="1" applyFill="1" applyBorder="1" applyAlignment="1">
      <alignment horizontal="center"/>
    </xf>
    <xf numFmtId="3" fontId="8" fillId="8" borderId="8" xfId="0" applyNumberFormat="1" applyFont="1" applyFill="1" applyBorder="1" applyAlignment="1">
      <alignment horizontal="center"/>
    </xf>
    <xf numFmtId="3" fontId="8" fillId="8" borderId="15" xfId="0" applyNumberFormat="1" applyFont="1" applyFill="1" applyBorder="1" applyAlignment="1">
      <alignment horizontal="center"/>
    </xf>
    <xf numFmtId="3" fontId="8" fillId="8" borderId="16" xfId="0" applyNumberFormat="1" applyFont="1" applyFill="1" applyBorder="1" applyAlignment="1">
      <alignment horizontal="center"/>
    </xf>
    <xf numFmtId="3" fontId="8" fillId="8" borderId="17" xfId="0" applyNumberFormat="1" applyFont="1" applyFill="1" applyBorder="1" applyAlignment="1">
      <alignment horizontal="center"/>
    </xf>
    <xf numFmtId="3" fontId="9" fillId="8" borderId="7" xfId="0" applyNumberFormat="1" applyFont="1" applyFill="1" applyBorder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3" fontId="9" fillId="8" borderId="8" xfId="0" applyNumberFormat="1" applyFont="1" applyFill="1" applyBorder="1" applyAlignment="1">
      <alignment horizontal="center"/>
    </xf>
    <xf numFmtId="3" fontId="9" fillId="8" borderId="3" xfId="0" applyNumberFormat="1" applyFont="1" applyFill="1" applyBorder="1" applyAlignment="1">
      <alignment horizontal="center"/>
    </xf>
    <xf numFmtId="3" fontId="9" fillId="8" borderId="1" xfId="0" applyNumberFormat="1" applyFont="1" applyFill="1" applyBorder="1" applyAlignment="1">
      <alignment horizontal="center"/>
    </xf>
    <xf numFmtId="3" fontId="9" fillId="8" borderId="10" xfId="0" applyNumberFormat="1" applyFont="1" applyFill="1" applyBorder="1" applyAlignment="1">
      <alignment horizontal="center"/>
    </xf>
    <xf numFmtId="3" fontId="9" fillId="8" borderId="5" xfId="0" applyNumberFormat="1" applyFont="1" applyFill="1" applyBorder="1" applyAlignment="1">
      <alignment horizontal="center"/>
    </xf>
    <xf numFmtId="169" fontId="11" fillId="8" borderId="2" xfId="0" applyNumberFormat="1" applyFont="1" applyFill="1" applyBorder="1" applyAlignment="1">
      <alignment horizontal="center"/>
    </xf>
    <xf numFmtId="169" fontId="11" fillId="8" borderId="4" xfId="0" applyNumberFormat="1" applyFont="1" applyFill="1" applyBorder="1" applyAlignment="1">
      <alignment horizontal="center"/>
    </xf>
    <xf numFmtId="169" fontId="11" fillId="8" borderId="3" xfId="0" applyNumberFormat="1" applyFont="1" applyFill="1" applyBorder="1" applyAlignment="1">
      <alignment horizontal="center"/>
    </xf>
    <xf numFmtId="169" fontId="11" fillId="8" borderId="15" xfId="0" applyNumberFormat="1" applyFont="1" applyFill="1" applyBorder="1" applyAlignment="1">
      <alignment horizontal="center"/>
    </xf>
    <xf numFmtId="169" fontId="11" fillId="8" borderId="16" xfId="0" applyNumberFormat="1" applyFont="1" applyFill="1" applyBorder="1" applyAlignment="1">
      <alignment horizontal="center"/>
    </xf>
    <xf numFmtId="169" fontId="11" fillId="8" borderId="17" xfId="0" applyNumberFormat="1" applyFont="1" applyFill="1" applyBorder="1" applyAlignment="1">
      <alignment horizontal="center"/>
    </xf>
    <xf numFmtId="44" fontId="8" fillId="8" borderId="0" xfId="1690" applyNumberFormat="1" applyFont="1" applyFill="1" applyBorder="1" applyAlignment="1">
      <alignment horizontal="center"/>
    </xf>
    <xf numFmtId="168" fontId="8" fillId="8" borderId="0" xfId="1690" applyNumberFormat="1" applyFont="1" applyFill="1" applyBorder="1" applyAlignment="1">
      <alignment horizontal="center"/>
    </xf>
    <xf numFmtId="168" fontId="8" fillId="8" borderId="6" xfId="1690" applyNumberFormat="1" applyFont="1" applyFill="1" applyBorder="1" applyAlignment="1">
      <alignment horizontal="center"/>
    </xf>
    <xf numFmtId="168" fontId="8" fillId="8" borderId="7" xfId="1690" applyNumberFormat="1" applyFont="1" applyFill="1" applyBorder="1" applyAlignment="1">
      <alignment horizontal="center"/>
    </xf>
    <xf numFmtId="168" fontId="9" fillId="8" borderId="9" xfId="1690" applyNumberFormat="1" applyFont="1" applyFill="1" applyBorder="1" applyAlignment="1">
      <alignment horizontal="center"/>
    </xf>
    <xf numFmtId="168" fontId="9" fillId="8" borderId="1" xfId="1690" applyNumberFormat="1" applyFont="1" applyFill="1" applyBorder="1" applyAlignment="1">
      <alignment horizontal="center"/>
    </xf>
    <xf numFmtId="168" fontId="9" fillId="8" borderId="2" xfId="1690" applyNumberFormat="1" applyFont="1" applyFill="1" applyBorder="1" applyAlignment="1">
      <alignment horizontal="center"/>
    </xf>
    <xf numFmtId="168" fontId="9" fillId="8" borderId="5" xfId="1690" applyNumberFormat="1" applyFont="1" applyFill="1" applyBorder="1" applyAlignment="1">
      <alignment horizontal="center"/>
    </xf>
    <xf numFmtId="168" fontId="8" fillId="8" borderId="2" xfId="1690" applyNumberFormat="1" applyFont="1" applyFill="1" applyBorder="1" applyAlignment="1">
      <alignment horizontal="center"/>
    </xf>
    <xf numFmtId="168" fontId="8" fillId="8" borderId="4" xfId="1690" applyNumberFormat="1" applyFont="1" applyFill="1" applyBorder="1" applyAlignment="1">
      <alignment horizontal="center"/>
    </xf>
    <xf numFmtId="168" fontId="8" fillId="8" borderId="5" xfId="1690" applyNumberFormat="1" applyFont="1" applyFill="1" applyBorder="1" applyAlignment="1">
      <alignment horizontal="center"/>
    </xf>
    <xf numFmtId="0" fontId="8" fillId="8" borderId="9" xfId="0" applyFont="1" applyFill="1" applyBorder="1"/>
    <xf numFmtId="0" fontId="8" fillId="8" borderId="10" xfId="0" applyFont="1" applyFill="1" applyBorder="1"/>
    <xf numFmtId="0" fontId="8" fillId="8" borderId="11" xfId="0" applyFont="1" applyFill="1" applyBorder="1"/>
    <xf numFmtId="9" fontId="8" fillId="8" borderId="1" xfId="1" applyFont="1" applyFill="1" applyBorder="1"/>
    <xf numFmtId="3" fontId="8" fillId="8" borderId="2" xfId="0" applyNumberFormat="1" applyFont="1" applyFill="1" applyBorder="1" applyAlignment="1">
      <alignment horizontal="center"/>
    </xf>
    <xf numFmtId="3" fontId="8" fillId="8" borderId="4" xfId="0" applyNumberFormat="1" applyFont="1" applyFill="1" applyBorder="1" applyAlignment="1">
      <alignment horizontal="center"/>
    </xf>
    <xf numFmtId="3" fontId="8" fillId="8" borderId="3" xfId="0" applyNumberFormat="1" applyFont="1" applyFill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11" fillId="8" borderId="0" xfId="0" applyNumberFormat="1" applyFont="1" applyFill="1" applyAlignment="1">
      <alignment horizontal="center"/>
    </xf>
    <xf numFmtId="3" fontId="11" fillId="8" borderId="1" xfId="0" applyNumberFormat="1" applyFont="1" applyFill="1" applyBorder="1" applyAlignment="1">
      <alignment horizontal="center"/>
    </xf>
    <xf numFmtId="0" fontId="8" fillId="8" borderId="0" xfId="0" applyFont="1" applyFill="1"/>
    <xf numFmtId="168" fontId="8" fillId="8" borderId="8" xfId="1690" applyNumberFormat="1" applyFont="1" applyFill="1" applyBorder="1" applyAlignment="1">
      <alignment horizontal="center"/>
    </xf>
    <xf numFmtId="168" fontId="8" fillId="8" borderId="6" xfId="1690" applyNumberFormat="1" applyFont="1" applyFill="1" applyBorder="1"/>
    <xf numFmtId="9" fontId="11" fillId="8" borderId="0" xfId="1" applyFont="1" applyFill="1" applyBorder="1" applyAlignment="1">
      <alignment horizontal="center"/>
    </xf>
    <xf numFmtId="9" fontId="11" fillId="8" borderId="8" xfId="1" applyFont="1" applyFill="1" applyBorder="1" applyAlignment="1">
      <alignment horizontal="center"/>
    </xf>
    <xf numFmtId="9" fontId="11" fillId="8" borderId="6" xfId="1" applyFont="1" applyFill="1" applyBorder="1" applyAlignment="1">
      <alignment horizontal="center"/>
    </xf>
    <xf numFmtId="168" fontId="8" fillId="8" borderId="7" xfId="1690" applyNumberFormat="1" applyFont="1" applyFill="1" applyBorder="1"/>
    <xf numFmtId="168" fontId="8" fillId="8" borderId="0" xfId="1690" applyNumberFormat="1" applyFont="1" applyFill="1" applyBorder="1"/>
    <xf numFmtId="168" fontId="8" fillId="8" borderId="8" xfId="1690" applyNumberFormat="1" applyFont="1" applyFill="1" applyBorder="1"/>
    <xf numFmtId="168" fontId="20" fillId="8" borderId="0" xfId="1690" applyNumberFormat="1" applyFont="1" applyFill="1" applyBorder="1" applyAlignment="1">
      <alignment horizontal="center"/>
    </xf>
    <xf numFmtId="168" fontId="21" fillId="8" borderId="0" xfId="1690" applyNumberFormat="1" applyFont="1" applyFill="1" applyBorder="1" applyAlignment="1">
      <alignment horizontal="center"/>
    </xf>
    <xf numFmtId="9" fontId="11" fillId="8" borderId="7" xfId="0" applyNumberFormat="1" applyFont="1" applyFill="1" applyBorder="1" applyAlignment="1">
      <alignment horizontal="center"/>
    </xf>
    <xf numFmtId="9" fontId="11" fillId="8" borderId="0" xfId="0" applyNumberFormat="1" applyFont="1" applyFill="1" applyBorder="1" applyAlignment="1">
      <alignment horizontal="center"/>
    </xf>
    <xf numFmtId="9" fontId="11" fillId="8" borderId="8" xfId="0" applyNumberFormat="1" applyFont="1" applyFill="1" applyBorder="1" applyAlignment="1">
      <alignment horizontal="center"/>
    </xf>
    <xf numFmtId="9" fontId="11" fillId="8" borderId="6" xfId="0" applyNumberFormat="1" applyFont="1" applyFill="1" applyBorder="1" applyAlignment="1">
      <alignment horizontal="center"/>
    </xf>
    <xf numFmtId="3" fontId="13" fillId="8" borderId="7" xfId="0" applyNumberFormat="1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6" xfId="0" applyNumberFormat="1" applyFont="1" applyFill="1" applyBorder="1" applyAlignment="1">
      <alignment horizontal="center"/>
    </xf>
    <xf numFmtId="3" fontId="13" fillId="8" borderId="2" xfId="0" applyNumberFormat="1" applyFont="1" applyFill="1" applyBorder="1" applyAlignment="1">
      <alignment horizontal="center"/>
    </xf>
    <xf numFmtId="3" fontId="13" fillId="8" borderId="4" xfId="0" applyNumberFormat="1" applyFont="1" applyFill="1" applyBorder="1" applyAlignment="1">
      <alignment horizontal="center"/>
    </xf>
    <xf numFmtId="3" fontId="13" fillId="8" borderId="5" xfId="0" applyNumberFormat="1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3" fontId="16" fillId="8" borderId="0" xfId="0" applyNumberFormat="1" applyFont="1" applyFill="1" applyBorder="1" applyAlignment="1">
      <alignment horizontal="center"/>
    </xf>
    <xf numFmtId="3" fontId="16" fillId="8" borderId="6" xfId="0" applyNumberFormat="1" applyFont="1" applyFill="1" applyBorder="1" applyAlignment="1">
      <alignment horizontal="center"/>
    </xf>
    <xf numFmtId="165" fontId="13" fillId="8" borderId="7" xfId="0" applyNumberFormat="1" applyFont="1" applyFill="1" applyBorder="1" applyAlignment="1">
      <alignment horizontal="center"/>
    </xf>
    <xf numFmtId="165" fontId="13" fillId="8" borderId="0" xfId="0" applyNumberFormat="1" applyFont="1" applyFill="1" applyBorder="1" applyAlignment="1">
      <alignment horizontal="center"/>
    </xf>
    <xf numFmtId="165" fontId="13" fillId="8" borderId="2" xfId="0" applyNumberFormat="1" applyFont="1" applyFill="1" applyBorder="1" applyAlignment="1">
      <alignment horizontal="center"/>
    </xf>
    <xf numFmtId="165" fontId="13" fillId="8" borderId="4" xfId="0" applyNumberFormat="1" applyFont="1" applyFill="1" applyBorder="1" applyAlignment="1">
      <alignment horizontal="center"/>
    </xf>
    <xf numFmtId="3" fontId="20" fillId="8" borderId="0" xfId="0" applyNumberFormat="1" applyFont="1" applyFill="1" applyBorder="1" applyAlignment="1">
      <alignment horizontal="center"/>
    </xf>
    <xf numFmtId="3" fontId="20" fillId="8" borderId="7" xfId="0" applyNumberFormat="1" applyFont="1" applyFill="1" applyBorder="1" applyAlignment="1">
      <alignment horizontal="center"/>
    </xf>
    <xf numFmtId="1" fontId="8" fillId="8" borderId="8" xfId="1690" applyNumberFormat="1" applyFont="1" applyFill="1" applyBorder="1" applyAlignment="1">
      <alignment horizontal="center"/>
    </xf>
    <xf numFmtId="9" fontId="0" fillId="2" borderId="0" xfId="1" applyFont="1" applyFill="1"/>
    <xf numFmtId="166" fontId="9" fillId="9" borderId="2" xfId="0" applyNumberFormat="1" applyFont="1" applyFill="1" applyBorder="1" applyAlignment="1">
      <alignment horizontal="center"/>
    </xf>
    <xf numFmtId="166" fontId="9" fillId="9" borderId="4" xfId="0" applyNumberFormat="1" applyFont="1" applyFill="1" applyBorder="1" applyAlignment="1">
      <alignment horizontal="center"/>
    </xf>
    <xf numFmtId="166" fontId="9" fillId="9" borderId="3" xfId="0" applyNumberFormat="1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8" fillId="9" borderId="7" xfId="0" applyFont="1" applyFill="1" applyBorder="1"/>
    <xf numFmtId="0" fontId="8" fillId="9" borderId="0" xfId="0" applyFont="1" applyFill="1" applyBorder="1"/>
    <xf numFmtId="0" fontId="8" fillId="9" borderId="8" xfId="0" applyFont="1" applyFill="1" applyBorder="1"/>
    <xf numFmtId="0" fontId="8" fillId="9" borderId="1" xfId="0" applyFont="1" applyFill="1" applyBorder="1"/>
    <xf numFmtId="0" fontId="8" fillId="9" borderId="6" xfId="0" applyFont="1" applyFill="1" applyBorder="1"/>
    <xf numFmtId="44" fontId="20" fillId="9" borderId="7" xfId="1690" applyFont="1" applyFill="1" applyBorder="1" applyAlignment="1">
      <alignment horizontal="center"/>
    </xf>
    <xf numFmtId="44" fontId="8" fillId="9" borderId="8" xfId="1690" applyFont="1" applyFill="1" applyBorder="1" applyAlignment="1">
      <alignment horizontal="center"/>
    </xf>
    <xf numFmtId="1" fontId="8" fillId="9" borderId="7" xfId="1690" applyNumberFormat="1" applyFont="1" applyFill="1" applyBorder="1" applyAlignment="1">
      <alignment horizontal="center"/>
    </xf>
    <xf numFmtId="1" fontId="8" fillId="9" borderId="0" xfId="1690" applyNumberFormat="1" applyFont="1" applyFill="1" applyBorder="1" applyAlignment="1">
      <alignment horizontal="center"/>
    </xf>
    <xf numFmtId="3" fontId="8" fillId="9" borderId="8" xfId="1690" applyNumberFormat="1" applyFont="1" applyFill="1" applyBorder="1" applyAlignment="1">
      <alignment horizontal="center"/>
    </xf>
    <xf numFmtId="3" fontId="8" fillId="9" borderId="7" xfId="0" applyNumberFormat="1" applyFont="1" applyFill="1" applyBorder="1" applyAlignment="1">
      <alignment horizontal="center"/>
    </xf>
    <xf numFmtId="3" fontId="8" fillId="9" borderId="0" xfId="0" applyNumberFormat="1" applyFont="1" applyFill="1" applyBorder="1" applyAlignment="1">
      <alignment horizontal="center"/>
    </xf>
    <xf numFmtId="3" fontId="8" fillId="9" borderId="6" xfId="0" applyNumberFormat="1" applyFont="1" applyFill="1" applyBorder="1" applyAlignment="1">
      <alignment horizontal="center"/>
    </xf>
    <xf numFmtId="9" fontId="8" fillId="9" borderId="7" xfId="1" applyFont="1" applyFill="1" applyBorder="1" applyAlignment="1">
      <alignment horizontal="center"/>
    </xf>
    <xf numFmtId="9" fontId="8" fillId="9" borderId="0" xfId="1" applyFont="1" applyFill="1" applyBorder="1" applyAlignment="1">
      <alignment horizontal="center"/>
    </xf>
    <xf numFmtId="3" fontId="8" fillId="9" borderId="16" xfId="0" applyNumberFormat="1" applyFont="1" applyFill="1" applyBorder="1" applyAlignment="1">
      <alignment horizontal="center"/>
    </xf>
    <xf numFmtId="3" fontId="8" fillId="9" borderId="17" xfId="0" applyNumberFormat="1" applyFont="1" applyFill="1" applyBorder="1" applyAlignment="1">
      <alignment horizontal="center"/>
    </xf>
    <xf numFmtId="3" fontId="9" fillId="9" borderId="7" xfId="0" applyNumberFormat="1" applyFont="1" applyFill="1" applyBorder="1" applyAlignment="1">
      <alignment horizontal="center"/>
    </xf>
    <xf numFmtId="3" fontId="9" fillId="9" borderId="0" xfId="0" applyNumberFormat="1" applyFont="1" applyFill="1" applyBorder="1" applyAlignment="1">
      <alignment horizontal="center"/>
    </xf>
    <xf numFmtId="3" fontId="9" fillId="9" borderId="8" xfId="0" applyNumberFormat="1" applyFont="1" applyFill="1" applyBorder="1" applyAlignment="1">
      <alignment horizontal="center"/>
    </xf>
    <xf numFmtId="3" fontId="9" fillId="9" borderId="3" xfId="0" applyNumberFormat="1" applyFont="1" applyFill="1" applyBorder="1" applyAlignment="1">
      <alignment horizontal="center"/>
    </xf>
    <xf numFmtId="3" fontId="9" fillId="9" borderId="1" xfId="0" applyNumberFormat="1" applyFont="1" applyFill="1" applyBorder="1" applyAlignment="1">
      <alignment horizontal="center"/>
    </xf>
    <xf numFmtId="3" fontId="9" fillId="9" borderId="10" xfId="0" applyNumberFormat="1" applyFont="1" applyFill="1" applyBorder="1" applyAlignment="1">
      <alignment horizontal="center"/>
    </xf>
    <xf numFmtId="3" fontId="9" fillId="9" borderId="5" xfId="0" applyNumberFormat="1" applyFont="1" applyFill="1" applyBorder="1" applyAlignment="1">
      <alignment horizontal="center"/>
    </xf>
    <xf numFmtId="169" fontId="11" fillId="9" borderId="2" xfId="0" applyNumberFormat="1" applyFont="1" applyFill="1" applyBorder="1" applyAlignment="1">
      <alignment horizontal="center"/>
    </xf>
    <xf numFmtId="169" fontId="11" fillId="9" borderId="4" xfId="0" applyNumberFormat="1" applyFont="1" applyFill="1" applyBorder="1" applyAlignment="1">
      <alignment horizontal="center"/>
    </xf>
    <xf numFmtId="169" fontId="11" fillId="9" borderId="3" xfId="0" applyNumberFormat="1" applyFont="1" applyFill="1" applyBorder="1" applyAlignment="1">
      <alignment horizontal="center"/>
    </xf>
    <xf numFmtId="169" fontId="11" fillId="9" borderId="15" xfId="0" applyNumberFormat="1" applyFont="1" applyFill="1" applyBorder="1" applyAlignment="1">
      <alignment horizontal="center"/>
    </xf>
    <xf numFmtId="169" fontId="11" fillId="9" borderId="16" xfId="0" applyNumberFormat="1" applyFont="1" applyFill="1" applyBorder="1" applyAlignment="1">
      <alignment horizontal="center"/>
    </xf>
    <xf numFmtId="169" fontId="11" fillId="9" borderId="17" xfId="0" applyNumberFormat="1" applyFont="1" applyFill="1" applyBorder="1" applyAlignment="1">
      <alignment horizontal="center"/>
    </xf>
    <xf numFmtId="168" fontId="8" fillId="9" borderId="0" xfId="1690" applyNumberFormat="1" applyFont="1" applyFill="1" applyBorder="1" applyAlignment="1">
      <alignment horizontal="center"/>
    </xf>
    <xf numFmtId="168" fontId="8" fillId="9" borderId="6" xfId="1690" applyNumberFormat="1" applyFont="1" applyFill="1" applyBorder="1" applyAlignment="1">
      <alignment horizontal="center"/>
    </xf>
    <xf numFmtId="168" fontId="8" fillId="9" borderId="7" xfId="1690" applyNumberFormat="1" applyFont="1" applyFill="1" applyBorder="1" applyAlignment="1">
      <alignment horizontal="center"/>
    </xf>
    <xf numFmtId="168" fontId="9" fillId="9" borderId="9" xfId="1690" applyNumberFormat="1" applyFont="1" applyFill="1" applyBorder="1" applyAlignment="1">
      <alignment horizontal="center"/>
    </xf>
    <xf numFmtId="168" fontId="9" fillId="9" borderId="1" xfId="1690" applyNumberFormat="1" applyFont="1" applyFill="1" applyBorder="1" applyAlignment="1">
      <alignment horizontal="center"/>
    </xf>
    <xf numFmtId="168" fontId="9" fillId="9" borderId="2" xfId="1690" applyNumberFormat="1" applyFont="1" applyFill="1" applyBorder="1" applyAlignment="1">
      <alignment horizontal="center"/>
    </xf>
    <xf numFmtId="168" fontId="9" fillId="9" borderId="5" xfId="1690" applyNumberFormat="1" applyFont="1" applyFill="1" applyBorder="1" applyAlignment="1">
      <alignment horizontal="center"/>
    </xf>
    <xf numFmtId="168" fontId="8" fillId="9" borderId="2" xfId="1690" applyNumberFormat="1" applyFont="1" applyFill="1" applyBorder="1" applyAlignment="1">
      <alignment horizontal="center"/>
    </xf>
    <xf numFmtId="168" fontId="8" fillId="9" borderId="4" xfId="1690" applyNumberFormat="1" applyFont="1" applyFill="1" applyBorder="1" applyAlignment="1">
      <alignment horizontal="center"/>
    </xf>
    <xf numFmtId="168" fontId="8" fillId="9" borderId="5" xfId="1690" applyNumberFormat="1" applyFont="1" applyFill="1" applyBorder="1" applyAlignment="1">
      <alignment horizontal="center"/>
    </xf>
    <xf numFmtId="0" fontId="8" fillId="9" borderId="9" xfId="0" applyFont="1" applyFill="1" applyBorder="1"/>
    <xf numFmtId="0" fontId="8" fillId="9" borderId="10" xfId="0" applyFont="1" applyFill="1" applyBorder="1"/>
    <xf numFmtId="0" fontId="8" fillId="9" borderId="11" xfId="0" applyFont="1" applyFill="1" applyBorder="1"/>
    <xf numFmtId="9" fontId="8" fillId="9" borderId="1" xfId="1" applyFont="1" applyFill="1" applyBorder="1"/>
    <xf numFmtId="3" fontId="8" fillId="9" borderId="8" xfId="0" applyNumberFormat="1" applyFont="1" applyFill="1" applyBorder="1" applyAlignment="1">
      <alignment horizontal="center"/>
    </xf>
    <xf numFmtId="3" fontId="8" fillId="9" borderId="2" xfId="0" applyNumberFormat="1" applyFont="1" applyFill="1" applyBorder="1" applyAlignment="1">
      <alignment horizontal="center"/>
    </xf>
    <xf numFmtId="3" fontId="8" fillId="9" borderId="4" xfId="0" applyNumberFormat="1" applyFont="1" applyFill="1" applyBorder="1" applyAlignment="1">
      <alignment horizontal="center"/>
    </xf>
    <xf numFmtId="3" fontId="8" fillId="9" borderId="3" xfId="0" applyNumberFormat="1" applyFont="1" applyFill="1" applyBorder="1" applyAlignment="1">
      <alignment horizontal="center"/>
    </xf>
    <xf numFmtId="3" fontId="8" fillId="9" borderId="5" xfId="0" applyNumberFormat="1" applyFont="1" applyFill="1" applyBorder="1" applyAlignment="1">
      <alignment horizontal="center"/>
    </xf>
    <xf numFmtId="3" fontId="11" fillId="9" borderId="0" xfId="0" applyNumberFormat="1" applyFont="1" applyFill="1" applyAlignment="1">
      <alignment horizontal="center"/>
    </xf>
    <xf numFmtId="3" fontId="11" fillId="9" borderId="1" xfId="0" applyNumberFormat="1" applyFont="1" applyFill="1" applyBorder="1" applyAlignment="1">
      <alignment horizontal="center"/>
    </xf>
    <xf numFmtId="0" fontId="8" fillId="9" borderId="0" xfId="0" applyFont="1" applyFill="1"/>
    <xf numFmtId="168" fontId="8" fillId="9" borderId="8" xfId="1690" applyNumberFormat="1" applyFont="1" applyFill="1" applyBorder="1" applyAlignment="1">
      <alignment horizontal="center"/>
    </xf>
    <xf numFmtId="168" fontId="8" fillId="9" borderId="6" xfId="1690" applyNumberFormat="1" applyFont="1" applyFill="1" applyBorder="1"/>
    <xf numFmtId="9" fontId="11" fillId="9" borderId="0" xfId="1" applyFont="1" applyFill="1" applyBorder="1" applyAlignment="1">
      <alignment horizontal="center"/>
    </xf>
    <xf numFmtId="9" fontId="11" fillId="9" borderId="8" xfId="1" applyFont="1" applyFill="1" applyBorder="1" applyAlignment="1">
      <alignment horizontal="center"/>
    </xf>
    <xf numFmtId="9" fontId="11" fillId="9" borderId="6" xfId="1" applyFont="1" applyFill="1" applyBorder="1" applyAlignment="1">
      <alignment horizontal="center"/>
    </xf>
    <xf numFmtId="168" fontId="8" fillId="9" borderId="7" xfId="1690" applyNumberFormat="1" applyFont="1" applyFill="1" applyBorder="1"/>
    <xf numFmtId="168" fontId="8" fillId="9" borderId="0" xfId="1690" applyNumberFormat="1" applyFont="1" applyFill="1" applyBorder="1"/>
    <xf numFmtId="168" fontId="8" fillId="9" borderId="8" xfId="1690" applyNumberFormat="1" applyFont="1" applyFill="1" applyBorder="1"/>
    <xf numFmtId="44" fontId="8" fillId="9" borderId="0" xfId="1690" applyNumberFormat="1" applyFont="1" applyFill="1" applyBorder="1" applyAlignment="1">
      <alignment horizontal="center"/>
    </xf>
    <xf numFmtId="168" fontId="20" fillId="9" borderId="0" xfId="1690" applyNumberFormat="1" applyFont="1" applyFill="1" applyBorder="1" applyAlignment="1">
      <alignment horizontal="center"/>
    </xf>
    <xf numFmtId="168" fontId="21" fillId="9" borderId="0" xfId="1690" applyNumberFormat="1" applyFont="1" applyFill="1" applyBorder="1" applyAlignment="1">
      <alignment horizontal="center"/>
    </xf>
    <xf numFmtId="9" fontId="11" fillId="9" borderId="7" xfId="0" applyNumberFormat="1" applyFont="1" applyFill="1" applyBorder="1" applyAlignment="1">
      <alignment horizontal="center"/>
    </xf>
    <xf numFmtId="9" fontId="11" fillId="9" borderId="0" xfId="0" applyNumberFormat="1" applyFont="1" applyFill="1" applyBorder="1" applyAlignment="1">
      <alignment horizontal="center"/>
    </xf>
    <xf numFmtId="9" fontId="11" fillId="9" borderId="8" xfId="0" applyNumberFormat="1" applyFont="1" applyFill="1" applyBorder="1" applyAlignment="1">
      <alignment horizontal="center"/>
    </xf>
    <xf numFmtId="9" fontId="11" fillId="9" borderId="6" xfId="0" applyNumberFormat="1" applyFont="1" applyFill="1" applyBorder="1" applyAlignment="1">
      <alignment horizontal="center"/>
    </xf>
    <xf numFmtId="3" fontId="13" fillId="9" borderId="7" xfId="0" applyNumberFormat="1" applyFont="1" applyFill="1" applyBorder="1" applyAlignment="1">
      <alignment horizontal="center"/>
    </xf>
    <xf numFmtId="3" fontId="13" fillId="9" borderId="0" xfId="0" applyNumberFormat="1" applyFont="1" applyFill="1" applyBorder="1" applyAlignment="1">
      <alignment horizontal="center"/>
    </xf>
    <xf numFmtId="3" fontId="13" fillId="9" borderId="6" xfId="0" applyNumberFormat="1" applyFont="1" applyFill="1" applyBorder="1" applyAlignment="1">
      <alignment horizontal="center"/>
    </xf>
    <xf numFmtId="3" fontId="13" fillId="9" borderId="2" xfId="0" applyNumberFormat="1" applyFont="1" applyFill="1" applyBorder="1" applyAlignment="1">
      <alignment horizontal="center"/>
    </xf>
    <xf numFmtId="3" fontId="13" fillId="9" borderId="4" xfId="0" applyNumberFormat="1" applyFont="1" applyFill="1" applyBorder="1" applyAlignment="1">
      <alignment horizontal="center"/>
    </xf>
    <xf numFmtId="3" fontId="13" fillId="9" borderId="5" xfId="0" applyNumberFormat="1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3" fontId="16" fillId="9" borderId="0" xfId="0" applyNumberFormat="1" applyFont="1" applyFill="1" applyBorder="1" applyAlignment="1">
      <alignment horizontal="center"/>
    </xf>
    <xf numFmtId="3" fontId="16" fillId="9" borderId="6" xfId="0" applyNumberFormat="1" applyFont="1" applyFill="1" applyBorder="1" applyAlignment="1">
      <alignment horizontal="center"/>
    </xf>
    <xf numFmtId="165" fontId="13" fillId="9" borderId="7" xfId="0" applyNumberFormat="1" applyFont="1" applyFill="1" applyBorder="1" applyAlignment="1">
      <alignment horizontal="center"/>
    </xf>
    <xf numFmtId="165" fontId="13" fillId="9" borderId="0" xfId="0" applyNumberFormat="1" applyFont="1" applyFill="1" applyBorder="1" applyAlignment="1">
      <alignment horizontal="center"/>
    </xf>
    <xf numFmtId="165" fontId="13" fillId="9" borderId="2" xfId="0" applyNumberFormat="1" applyFont="1" applyFill="1" applyBorder="1" applyAlignment="1">
      <alignment horizontal="center"/>
    </xf>
    <xf numFmtId="165" fontId="13" fillId="9" borderId="4" xfId="0" applyNumberFormat="1" applyFont="1" applyFill="1" applyBorder="1" applyAlignment="1">
      <alignment horizontal="center"/>
    </xf>
    <xf numFmtId="3" fontId="20" fillId="9" borderId="0" xfId="0" applyNumberFormat="1" applyFont="1" applyFill="1" applyBorder="1" applyAlignment="1">
      <alignment horizontal="center"/>
    </xf>
    <xf numFmtId="3" fontId="20" fillId="9" borderId="7" xfId="0" applyNumberFormat="1" applyFont="1" applyFill="1" applyBorder="1" applyAlignment="1">
      <alignment horizontal="center"/>
    </xf>
    <xf numFmtId="167" fontId="8" fillId="9" borderId="0" xfId="1" applyNumberFormat="1" applyFont="1" applyFill="1" applyBorder="1" applyAlignment="1">
      <alignment horizontal="center"/>
    </xf>
    <xf numFmtId="10" fontId="11" fillId="7" borderId="1" xfId="0" applyNumberFormat="1" applyFont="1" applyFill="1" applyBorder="1" applyAlignment="1">
      <alignment horizontal="center"/>
    </xf>
    <xf numFmtId="10" fontId="11" fillId="8" borderId="1" xfId="0" applyNumberFormat="1" applyFont="1" applyFill="1" applyBorder="1" applyAlignment="1">
      <alignment horizontal="center"/>
    </xf>
    <xf numFmtId="10" fontId="11" fillId="9" borderId="1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44" fontId="20" fillId="5" borderId="0" xfId="1690" applyNumberFormat="1" applyFont="1" applyFill="1" applyBorder="1" applyAlignment="1">
      <alignment horizontal="center"/>
    </xf>
    <xf numFmtId="9" fontId="20" fillId="5" borderId="0" xfId="1" applyFont="1" applyFill="1" applyBorder="1" applyAlignment="1">
      <alignment horizontal="center"/>
    </xf>
    <xf numFmtId="9" fontId="20" fillId="0" borderId="5" xfId="1" applyFont="1" applyFill="1" applyBorder="1" applyAlignment="1">
      <alignment horizontal="center"/>
    </xf>
    <xf numFmtId="167" fontId="20" fillId="0" borderId="5" xfId="1" applyNumberFormat="1" applyFont="1" applyFill="1" applyBorder="1" applyAlignment="1">
      <alignment horizontal="center"/>
    </xf>
    <xf numFmtId="44" fontId="8" fillId="2" borderId="0" xfId="1690" applyFont="1" applyFill="1"/>
    <xf numFmtId="0" fontId="27" fillId="2" borderId="0" xfId="0" applyFont="1" applyFill="1"/>
    <xf numFmtId="44" fontId="0" fillId="2" borderId="0" xfId="0" applyNumberFormat="1" applyFill="1"/>
    <xf numFmtId="167" fontId="0" fillId="2" borderId="0" xfId="1" applyNumberFormat="1" applyFont="1" applyFill="1"/>
    <xf numFmtId="170" fontId="0" fillId="2" borderId="0" xfId="1763" applyNumberFormat="1" applyFont="1" applyFill="1"/>
    <xf numFmtId="170" fontId="0" fillId="2" borderId="0" xfId="0" applyNumberFormat="1" applyFill="1"/>
    <xf numFmtId="168" fontId="8" fillId="4" borderId="5" xfId="1690" applyNumberFormat="1" applyFont="1" applyFill="1" applyBorder="1" applyAlignment="1">
      <alignment horizontal="center"/>
    </xf>
    <xf numFmtId="168" fontId="8" fillId="6" borderId="5" xfId="1690" applyNumberFormat="1" applyFont="1" applyFill="1" applyBorder="1" applyAlignment="1">
      <alignment horizontal="center"/>
    </xf>
    <xf numFmtId="168" fontId="8" fillId="4" borderId="6" xfId="1690" applyNumberFormat="1" applyFont="1" applyFill="1" applyBorder="1" applyAlignment="1">
      <alignment horizontal="center"/>
    </xf>
    <xf numFmtId="168" fontId="8" fillId="6" borderId="6" xfId="1690" applyNumberFormat="1" applyFont="1" applyFill="1" applyBorder="1" applyAlignment="1">
      <alignment horizontal="center"/>
    </xf>
    <xf numFmtId="168" fontId="32" fillId="11" borderId="5" xfId="1690" applyNumberFormat="1" applyFont="1" applyFill="1" applyBorder="1" applyAlignment="1">
      <alignment horizontal="center"/>
    </xf>
    <xf numFmtId="0" fontId="33" fillId="11" borderId="5" xfId="1867" applyFont="1" applyBorder="1" applyAlignment="1">
      <alignment horizontal="center"/>
    </xf>
    <xf numFmtId="0" fontId="32" fillId="10" borderId="5" xfId="1866" applyFont="1" applyBorder="1"/>
    <xf numFmtId="168" fontId="13" fillId="3" borderId="5" xfId="1690" applyNumberFormat="1" applyFont="1" applyFill="1" applyBorder="1" applyAlignment="1">
      <alignment horizontal="center"/>
    </xf>
    <xf numFmtId="168" fontId="13" fillId="4" borderId="5" xfId="1690" applyNumberFormat="1" applyFont="1" applyFill="1" applyBorder="1" applyAlignment="1">
      <alignment horizontal="center"/>
    </xf>
    <xf numFmtId="168" fontId="13" fillId="6" borderId="5" xfId="1690" applyNumberFormat="1" applyFont="1" applyFill="1" applyBorder="1" applyAlignment="1">
      <alignment horizontal="center"/>
    </xf>
    <xf numFmtId="3" fontId="32" fillId="10" borderId="5" xfId="1866" applyNumberFormat="1" applyFont="1" applyBorder="1" applyAlignment="1">
      <alignment horizontal="center"/>
    </xf>
    <xf numFmtId="9" fontId="13" fillId="0" borderId="7" xfId="1" applyFont="1" applyFill="1" applyBorder="1"/>
    <xf numFmtId="3" fontId="0" fillId="0" borderId="0" xfId="0" applyNumberFormat="1"/>
    <xf numFmtId="168" fontId="13" fillId="8" borderId="6" xfId="1690" applyNumberFormat="1" applyFont="1" applyFill="1" applyBorder="1" applyAlignment="1">
      <alignment horizontal="center"/>
    </xf>
    <xf numFmtId="168" fontId="13" fillId="7" borderId="6" xfId="1690" applyNumberFormat="1" applyFont="1" applyFill="1" applyBorder="1" applyAlignment="1">
      <alignment horizontal="center"/>
    </xf>
    <xf numFmtId="168" fontId="13" fillId="7" borderId="5" xfId="1690" applyNumberFormat="1" applyFont="1" applyFill="1" applyBorder="1" applyAlignment="1">
      <alignment horizontal="center"/>
    </xf>
    <xf numFmtId="168" fontId="13" fillId="8" borderId="5" xfId="1690" applyNumberFormat="1" applyFont="1" applyFill="1" applyBorder="1" applyAlignment="1">
      <alignment horizontal="center"/>
    </xf>
    <xf numFmtId="168" fontId="13" fillId="9" borderId="6" xfId="1690" applyNumberFormat="1" applyFont="1" applyFill="1" applyBorder="1" applyAlignment="1">
      <alignment horizontal="center"/>
    </xf>
    <xf numFmtId="168" fontId="13" fillId="9" borderId="5" xfId="1690" applyNumberFormat="1" applyFont="1" applyFill="1" applyBorder="1" applyAlignment="1">
      <alignment horizontal="center"/>
    </xf>
    <xf numFmtId="44" fontId="20" fillId="0" borderId="0" xfId="169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9" fontId="13" fillId="0" borderId="0" xfId="1" applyFont="1" applyFill="1" applyBorder="1" applyAlignment="1">
      <alignment horizontal="center"/>
    </xf>
    <xf numFmtId="9" fontId="27" fillId="0" borderId="0" xfId="1" applyFont="1"/>
    <xf numFmtId="0" fontId="34" fillId="0" borderId="0" xfId="0" applyFont="1"/>
    <xf numFmtId="44" fontId="8" fillId="2" borderId="7" xfId="0" applyNumberFormat="1" applyFont="1" applyFill="1" applyBorder="1"/>
    <xf numFmtId="0" fontId="27" fillId="2" borderId="5" xfId="0" applyFont="1" applyFill="1" applyBorder="1"/>
    <xf numFmtId="0" fontId="0" fillId="2" borderId="5" xfId="0" applyFill="1" applyBorder="1"/>
    <xf numFmtId="0" fontId="36" fillId="0" borderId="0" xfId="0" applyFont="1"/>
    <xf numFmtId="44" fontId="8" fillId="7" borderId="6" xfId="1690" applyFont="1" applyFill="1" applyBorder="1" applyAlignment="1">
      <alignment horizontal="center"/>
    </xf>
    <xf numFmtId="3" fontId="8" fillId="7" borderId="6" xfId="1690" applyNumberFormat="1" applyFont="1" applyFill="1" applyBorder="1" applyAlignment="1">
      <alignment horizontal="center"/>
    </xf>
    <xf numFmtId="44" fontId="8" fillId="8" borderId="6" xfId="1690" applyFont="1" applyFill="1" applyBorder="1" applyAlignment="1">
      <alignment horizontal="center"/>
    </xf>
    <xf numFmtId="3" fontId="8" fillId="8" borderId="6" xfId="1690" applyNumberFormat="1" applyFont="1" applyFill="1" applyBorder="1" applyAlignment="1">
      <alignment horizontal="center"/>
    </xf>
    <xf numFmtId="44" fontId="8" fillId="9" borderId="6" xfId="1690" applyFont="1" applyFill="1" applyBorder="1" applyAlignment="1">
      <alignment horizontal="center"/>
    </xf>
    <xf numFmtId="3" fontId="8" fillId="9" borderId="6" xfId="1690" applyNumberFormat="1" applyFont="1" applyFill="1" applyBorder="1" applyAlignment="1">
      <alignment horizontal="center"/>
    </xf>
    <xf numFmtId="0" fontId="9" fillId="0" borderId="7" xfId="0" applyFont="1" applyFill="1" applyBorder="1"/>
    <xf numFmtId="168" fontId="9" fillId="3" borderId="7" xfId="1690" applyNumberFormat="1" applyFont="1" applyFill="1" applyBorder="1" applyAlignment="1">
      <alignment horizontal="center"/>
    </xf>
    <xf numFmtId="168" fontId="9" fillId="3" borderId="0" xfId="1690" applyNumberFormat="1" applyFont="1" applyFill="1" applyBorder="1" applyAlignment="1">
      <alignment horizontal="center"/>
    </xf>
    <xf numFmtId="168" fontId="9" fillId="3" borderId="8" xfId="1690" applyNumberFormat="1" applyFont="1" applyFill="1" applyBorder="1" applyAlignment="1">
      <alignment horizontal="center"/>
    </xf>
    <xf numFmtId="168" fontId="9" fillId="7" borderId="7" xfId="1690" applyNumberFormat="1" applyFont="1" applyFill="1" applyBorder="1" applyAlignment="1">
      <alignment horizontal="center"/>
    </xf>
    <xf numFmtId="168" fontId="9" fillId="7" borderId="6" xfId="1690" applyNumberFormat="1" applyFont="1" applyFill="1" applyBorder="1" applyAlignment="1">
      <alignment horizontal="center"/>
    </xf>
    <xf numFmtId="168" fontId="9" fillId="8" borderId="7" xfId="1690" applyNumberFormat="1" applyFont="1" applyFill="1" applyBorder="1" applyAlignment="1">
      <alignment horizontal="center"/>
    </xf>
    <xf numFmtId="168" fontId="9" fillId="8" borderId="6" xfId="1690" applyNumberFormat="1" applyFont="1" applyFill="1" applyBorder="1" applyAlignment="1">
      <alignment horizontal="center"/>
    </xf>
    <xf numFmtId="168" fontId="9" fillId="9" borderId="7" xfId="1690" applyNumberFormat="1" applyFont="1" applyFill="1" applyBorder="1" applyAlignment="1">
      <alignment horizontal="center"/>
    </xf>
    <xf numFmtId="44" fontId="13" fillId="2" borderId="0" xfId="169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9" fontId="22" fillId="0" borderId="0" xfId="1" applyFont="1" applyFill="1" applyBorder="1" applyAlignment="1">
      <alignment horizontal="center"/>
    </xf>
    <xf numFmtId="44" fontId="9" fillId="3" borderId="0" xfId="1690" applyNumberFormat="1" applyFont="1" applyFill="1" applyBorder="1" applyAlignment="1">
      <alignment horizontal="center"/>
    </xf>
    <xf numFmtId="168" fontId="9" fillId="3" borderId="6" xfId="1690" applyNumberFormat="1" applyFont="1" applyFill="1" applyBorder="1" applyAlignment="1">
      <alignment horizontal="center"/>
    </xf>
    <xf numFmtId="44" fontId="9" fillId="2" borderId="0" xfId="0" applyNumberFormat="1" applyFont="1" applyFill="1" applyBorder="1"/>
    <xf numFmtId="44" fontId="20" fillId="0" borderId="8" xfId="169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32" fillId="12" borderId="5" xfId="0" applyFont="1" applyFill="1" applyBorder="1"/>
    <xf numFmtId="3" fontId="32" fillId="12" borderId="5" xfId="0" applyNumberFormat="1" applyFont="1" applyFill="1" applyBorder="1" applyAlignment="1">
      <alignment horizontal="center"/>
    </xf>
    <xf numFmtId="9" fontId="32" fillId="12" borderId="5" xfId="1" applyFont="1" applyFill="1" applyBorder="1" applyAlignment="1">
      <alignment horizontal="center"/>
    </xf>
    <xf numFmtId="1" fontId="32" fillId="12" borderId="5" xfId="0" applyNumberFormat="1" applyFont="1" applyFill="1" applyBorder="1" applyAlignment="1">
      <alignment horizontal="center"/>
    </xf>
    <xf numFmtId="168" fontId="9" fillId="18" borderId="9" xfId="1690" applyNumberFormat="1" applyFont="1" applyFill="1" applyBorder="1" applyAlignment="1">
      <alignment horizontal="center"/>
    </xf>
    <xf numFmtId="168" fontId="9" fillId="19" borderId="9" xfId="1690" applyNumberFormat="1" applyFont="1" applyFill="1" applyBorder="1" applyAlignment="1">
      <alignment horizontal="center"/>
    </xf>
    <xf numFmtId="0" fontId="8" fillId="7" borderId="7" xfId="1690" applyNumberFormat="1" applyFont="1" applyFill="1" applyBorder="1" applyAlignment="1">
      <alignment horizontal="center"/>
    </xf>
    <xf numFmtId="167" fontId="20" fillId="0" borderId="0" xfId="1" applyNumberFormat="1" applyFont="1" applyFill="1" applyBorder="1" applyAlignment="1">
      <alignment horizontal="center"/>
    </xf>
    <xf numFmtId="10" fontId="32" fillId="2" borderId="0" xfId="1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8" fillId="0" borderId="12" xfId="0" applyFont="1" applyBorder="1"/>
    <xf numFmtId="168" fontId="13" fillId="3" borderId="12" xfId="1690" applyNumberFormat="1" applyFont="1" applyFill="1" applyBorder="1" applyAlignment="1">
      <alignment horizontal="center"/>
    </xf>
    <xf numFmtId="168" fontId="13" fillId="4" borderId="12" xfId="1690" applyNumberFormat="1" applyFont="1" applyFill="1" applyBorder="1" applyAlignment="1">
      <alignment horizontal="center"/>
    </xf>
    <xf numFmtId="168" fontId="13" fillId="6" borderId="12" xfId="1690" applyNumberFormat="1" applyFont="1" applyFill="1" applyBorder="1" applyAlignment="1">
      <alignment horizontal="center"/>
    </xf>
    <xf numFmtId="168" fontId="32" fillId="11" borderId="12" xfId="1690" applyNumberFormat="1" applyFont="1" applyFill="1" applyBorder="1" applyAlignment="1">
      <alignment horizontal="center"/>
    </xf>
    <xf numFmtId="0" fontId="32" fillId="15" borderId="12" xfId="2318" applyFont="1" applyBorder="1"/>
    <xf numFmtId="10" fontId="32" fillId="15" borderId="5" xfId="2318" applyNumberFormat="1" applyFont="1" applyBorder="1" applyAlignment="1">
      <alignment horizontal="center"/>
    </xf>
    <xf numFmtId="3" fontId="32" fillId="15" borderId="5" xfId="2318" applyNumberFormat="1" applyFont="1" applyBorder="1" applyAlignment="1">
      <alignment horizontal="center"/>
    </xf>
    <xf numFmtId="0" fontId="32" fillId="15" borderId="5" xfId="2318" applyFont="1" applyBorder="1"/>
    <xf numFmtId="0" fontId="3" fillId="16" borderId="5" xfId="2319" applyBorder="1"/>
    <xf numFmtId="0" fontId="32" fillId="13" borderId="5" xfId="2316" applyFont="1" applyBorder="1"/>
    <xf numFmtId="10" fontId="32" fillId="13" borderId="5" xfId="2316" applyNumberFormat="1" applyFont="1" applyBorder="1" applyAlignment="1">
      <alignment horizontal="center"/>
    </xf>
    <xf numFmtId="170" fontId="32" fillId="13" borderId="5" xfId="2316" applyNumberFormat="1" applyFont="1" applyBorder="1"/>
    <xf numFmtId="9" fontId="32" fillId="13" borderId="5" xfId="2316" applyNumberFormat="1" applyFont="1" applyBorder="1"/>
    <xf numFmtId="3" fontId="32" fillId="13" borderId="5" xfId="2316" applyNumberFormat="1" applyFont="1" applyBorder="1" applyAlignment="1">
      <alignment horizontal="center"/>
    </xf>
    <xf numFmtId="167" fontId="32" fillId="13" borderId="5" xfId="2316" applyNumberFormat="1" applyFont="1" applyBorder="1"/>
    <xf numFmtId="0" fontId="3" fillId="14" borderId="5" xfId="2317" applyBorder="1"/>
    <xf numFmtId="0" fontId="3" fillId="17" borderId="18" xfId="2320" applyBorder="1"/>
    <xf numFmtId="169" fontId="11" fillId="7" borderId="0" xfId="0" applyNumberFormat="1" applyFont="1" applyFill="1" applyBorder="1" applyAlignment="1">
      <alignment horizontal="center"/>
    </xf>
    <xf numFmtId="10" fontId="11" fillId="7" borderId="6" xfId="0" applyNumberFormat="1" applyFont="1" applyFill="1" applyBorder="1" applyAlignment="1">
      <alignment horizontal="center"/>
    </xf>
    <xf numFmtId="169" fontId="11" fillId="8" borderId="0" xfId="0" applyNumberFormat="1" applyFont="1" applyFill="1" applyBorder="1" applyAlignment="1">
      <alignment horizontal="center"/>
    </xf>
    <xf numFmtId="10" fontId="11" fillId="8" borderId="6" xfId="0" applyNumberFormat="1" applyFont="1" applyFill="1" applyBorder="1" applyAlignment="1">
      <alignment horizontal="center"/>
    </xf>
    <xf numFmtId="169" fontId="11" fillId="9" borderId="0" xfId="0" applyNumberFormat="1" applyFont="1" applyFill="1" applyBorder="1" applyAlignment="1">
      <alignment horizontal="center"/>
    </xf>
    <xf numFmtId="10" fontId="11" fillId="9" borderId="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7" fillId="20" borderId="18" xfId="0" applyFont="1" applyFill="1" applyBorder="1" applyAlignment="1">
      <alignment horizontal="left" wrapText="1"/>
    </xf>
    <xf numFmtId="6" fontId="37" fillId="20" borderId="19" xfId="0" applyNumberFormat="1" applyFont="1" applyFill="1" applyBorder="1" applyAlignment="1">
      <alignment horizontal="center" wrapText="1"/>
    </xf>
    <xf numFmtId="0" fontId="37" fillId="21" borderId="20" xfId="0" applyFont="1" applyFill="1" applyBorder="1" applyAlignment="1">
      <alignment horizontal="left" wrapText="1"/>
    </xf>
    <xf numFmtId="6" fontId="37" fillId="21" borderId="20" xfId="0" applyNumberFormat="1" applyFont="1" applyFill="1" applyBorder="1" applyAlignment="1">
      <alignment horizontal="center" wrapText="1"/>
    </xf>
    <xf numFmtId="0" fontId="37" fillId="22" borderId="20" xfId="0" applyFont="1" applyFill="1" applyBorder="1" applyAlignment="1">
      <alignment horizontal="left" wrapText="1"/>
    </xf>
    <xf numFmtId="0" fontId="38" fillId="17" borderId="18" xfId="2320" applyFont="1" applyBorder="1"/>
    <xf numFmtId="0" fontId="38" fillId="16" borderId="5" xfId="2319" applyFont="1" applyBorder="1"/>
    <xf numFmtId="0" fontId="38" fillId="14" borderId="5" xfId="2317" applyFont="1" applyBorder="1"/>
    <xf numFmtId="0" fontId="32" fillId="2" borderId="5" xfId="0" applyFont="1" applyFill="1" applyBorder="1"/>
    <xf numFmtId="3" fontId="32" fillId="23" borderId="5" xfId="2519" applyNumberFormat="1" applyFont="1" applyBorder="1"/>
    <xf numFmtId="3" fontId="32" fillId="16" borderId="5" xfId="2319" applyNumberFormat="1" applyFont="1" applyBorder="1"/>
    <xf numFmtId="3" fontId="32" fillId="17" borderId="5" xfId="2320" applyNumberFormat="1" applyFont="1" applyBorder="1"/>
    <xf numFmtId="3" fontId="32" fillId="11" borderId="5" xfId="1867" applyNumberFormat="1" applyFont="1" applyBorder="1"/>
    <xf numFmtId="1" fontId="32" fillId="23" borderId="5" xfId="2519" applyNumberFormat="1" applyFont="1" applyBorder="1"/>
    <xf numFmtId="1" fontId="32" fillId="16" borderId="5" xfId="2319" applyNumberFormat="1" applyFont="1" applyBorder="1"/>
    <xf numFmtId="1" fontId="32" fillId="17" borderId="5" xfId="2320" applyNumberFormat="1" applyFont="1" applyBorder="1"/>
    <xf numFmtId="1" fontId="32" fillId="11" borderId="5" xfId="1867" applyNumberFormat="1" applyFont="1" applyBorder="1"/>
    <xf numFmtId="9" fontId="9" fillId="0" borderId="7" xfId="1" applyFont="1" applyFill="1" applyBorder="1" applyAlignment="1">
      <alignment horizontal="center"/>
    </xf>
    <xf numFmtId="9" fontId="9" fillId="2" borderId="7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9" fontId="27" fillId="0" borderId="16" xfId="1" applyFont="1" applyBorder="1"/>
    <xf numFmtId="9" fontId="27" fillId="0" borderId="0" xfId="1" applyFont="1" applyBorder="1"/>
    <xf numFmtId="9" fontId="8" fillId="2" borderId="7" xfId="1" applyFont="1" applyFill="1" applyBorder="1" applyAlignment="1">
      <alignment horizontal="center"/>
    </xf>
    <xf numFmtId="0" fontId="0" fillId="17" borderId="18" xfId="2320" applyFont="1" applyBorder="1"/>
    <xf numFmtId="171" fontId="37" fillId="22" borderId="20" xfId="1690" applyNumberFormat="1" applyFont="1" applyFill="1" applyBorder="1" applyAlignment="1">
      <alignment horizontal="center" wrapText="1"/>
    </xf>
    <xf numFmtId="0" fontId="2" fillId="23" borderId="16" xfId="2519" applyBorder="1"/>
    <xf numFmtId="0" fontId="1" fillId="25" borderId="0" xfId="2645"/>
    <xf numFmtId="0" fontId="1" fillId="25" borderId="16" xfId="2645" applyBorder="1"/>
    <xf numFmtId="0" fontId="0" fillId="23" borderId="16" xfId="2519" applyFont="1" applyBorder="1"/>
    <xf numFmtId="0" fontId="1" fillId="24" borderId="0" xfId="2644"/>
    <xf numFmtId="0" fontId="0" fillId="25" borderId="0" xfId="2645" applyFont="1"/>
    <xf numFmtId="0" fontId="0" fillId="25" borderId="16" xfId="2645" applyFont="1" applyBorder="1"/>
    <xf numFmtId="0" fontId="0" fillId="24" borderId="0" xfId="2644" applyFont="1"/>
    <xf numFmtId="0" fontId="0" fillId="23" borderId="0" xfId="2519" applyFont="1" applyBorder="1"/>
    <xf numFmtId="0" fontId="2" fillId="23" borderId="0" xfId="2519" applyBorder="1"/>
    <xf numFmtId="0" fontId="0" fillId="24" borderId="0" xfId="2644" applyFont="1" applyBorder="1"/>
    <xf numFmtId="0" fontId="1" fillId="24" borderId="0" xfId="2644" applyBorder="1"/>
    <xf numFmtId="0" fontId="0" fillId="25" borderId="0" xfId="2645" applyFont="1" applyBorder="1"/>
    <xf numFmtId="0" fontId="1" fillId="25" borderId="0" xfId="2645" applyBorder="1"/>
    <xf numFmtId="168" fontId="20" fillId="5" borderId="0" xfId="1690" applyNumberFormat="1" applyFont="1" applyFill="1" applyBorder="1" applyAlignment="1">
      <alignment horizontal="center"/>
    </xf>
    <xf numFmtId="171" fontId="27" fillId="2" borderId="5" xfId="0" applyNumberFormat="1" applyFont="1" applyFill="1" applyBorder="1" applyAlignment="1">
      <alignment horizontal="center"/>
    </xf>
    <xf numFmtId="168" fontId="20" fillId="5" borderId="2" xfId="1690" applyNumberFormat="1" applyFont="1" applyFill="1" applyBorder="1" applyAlignment="1">
      <alignment horizontal="right"/>
    </xf>
    <xf numFmtId="171" fontId="32" fillId="12" borderId="5" xfId="1690" applyNumberFormat="1" applyFont="1" applyFill="1" applyBorder="1" applyAlignment="1">
      <alignment horizontal="center"/>
    </xf>
    <xf numFmtId="9" fontId="8" fillId="2" borderId="5" xfId="1" applyFont="1" applyFill="1" applyBorder="1"/>
    <xf numFmtId="9" fontId="8" fillId="2" borderId="0" xfId="1" applyFont="1" applyFill="1" applyBorder="1"/>
    <xf numFmtId="0" fontId="41" fillId="27" borderId="7" xfId="0" applyFont="1" applyFill="1" applyBorder="1"/>
    <xf numFmtId="9" fontId="41" fillId="27" borderId="0" xfId="0" applyNumberFormat="1" applyFont="1" applyFill="1"/>
    <xf numFmtId="3" fontId="8" fillId="2" borderId="8" xfId="0" applyNumberFormat="1" applyFont="1" applyFill="1" applyBorder="1"/>
    <xf numFmtId="3" fontId="8" fillId="2" borderId="3" xfId="0" applyNumberFormat="1" applyFont="1" applyFill="1" applyBorder="1"/>
    <xf numFmtId="0" fontId="0" fillId="2" borderId="0" xfId="0" applyFill="1" applyAlignment="1">
      <alignment horizontal="center"/>
    </xf>
    <xf numFmtId="171" fontId="32" fillId="10" borderId="5" xfId="1690" applyNumberFormat="1" applyFont="1" applyFill="1" applyBorder="1" applyAlignment="1">
      <alignment horizontal="center"/>
    </xf>
    <xf numFmtId="0" fontId="42" fillId="27" borderId="0" xfId="0" applyFont="1" applyFill="1"/>
    <xf numFmtId="168" fontId="43" fillId="28" borderId="5" xfId="0" applyNumberFormat="1" applyFont="1" applyFill="1" applyBorder="1" applyAlignment="1">
      <alignment horizontal="center"/>
    </xf>
    <xf numFmtId="168" fontId="44" fillId="26" borderId="5" xfId="2780" applyNumberFormat="1" applyFont="1" applyBorder="1" applyAlignment="1">
      <alignment horizontal="center"/>
    </xf>
    <xf numFmtId="168" fontId="44" fillId="25" borderId="5" xfId="2645" applyNumberFormat="1" applyFont="1" applyBorder="1" applyAlignment="1">
      <alignment horizontal="center"/>
    </xf>
    <xf numFmtId="0" fontId="44" fillId="2" borderId="0" xfId="0" applyFont="1" applyFill="1"/>
    <xf numFmtId="168" fontId="44" fillId="26" borderId="12" xfId="2780" applyNumberFormat="1" applyFont="1" applyBorder="1" applyAlignment="1">
      <alignment horizontal="center"/>
    </xf>
    <xf numFmtId="168" fontId="44" fillId="25" borderId="12" xfId="2645" applyNumberFormat="1" applyFont="1" applyBorder="1" applyAlignment="1">
      <alignment horizontal="center"/>
    </xf>
    <xf numFmtId="3" fontId="44" fillId="26" borderId="5" xfId="2780" applyNumberFormat="1" applyFont="1" applyBorder="1"/>
    <xf numFmtId="3" fontId="44" fillId="25" borderId="5" xfId="2645" applyNumberFormat="1" applyFont="1" applyBorder="1"/>
    <xf numFmtId="1" fontId="44" fillId="26" borderId="5" xfId="2780" applyNumberFormat="1" applyFont="1" applyBorder="1"/>
    <xf numFmtId="1" fontId="44" fillId="25" borderId="5" xfId="2645" applyNumberFormat="1" applyFont="1" applyBorder="1"/>
    <xf numFmtId="0" fontId="45" fillId="26" borderId="5" xfId="2780" applyFont="1" applyBorder="1" applyAlignment="1">
      <alignment horizontal="center"/>
    </xf>
    <xf numFmtId="0" fontId="45" fillId="25" borderId="5" xfId="2645" applyFont="1" applyBorder="1" applyAlignment="1">
      <alignment horizontal="center"/>
    </xf>
    <xf numFmtId="171" fontId="3" fillId="17" borderId="18" xfId="1690" applyNumberFormat="1" applyFont="1" applyFill="1" applyBorder="1" applyAlignment="1">
      <alignment horizontal="center"/>
    </xf>
    <xf numFmtId="171" fontId="38" fillId="16" borderId="5" xfId="2319" applyNumberFormat="1" applyFont="1" applyBorder="1" applyAlignment="1">
      <alignment horizontal="center"/>
    </xf>
    <xf numFmtId="171" fontId="20" fillId="5" borderId="6" xfId="1690" applyNumberFormat="1" applyFont="1" applyFill="1" applyBorder="1" applyAlignment="1">
      <alignment horizontal="center"/>
    </xf>
    <xf numFmtId="171" fontId="20" fillId="5" borderId="6" xfId="0" applyNumberFormat="1" applyFont="1" applyFill="1" applyBorder="1" applyAlignment="1">
      <alignment horizontal="center"/>
    </xf>
    <xf numFmtId="171" fontId="37" fillId="20" borderId="19" xfId="0" applyNumberFormat="1" applyFont="1" applyFill="1" applyBorder="1" applyAlignment="1">
      <alignment horizontal="center" wrapText="1"/>
    </xf>
    <xf numFmtId="167" fontId="8" fillId="8" borderId="0" xfId="1" applyNumberFormat="1" applyFont="1" applyFill="1" applyBorder="1" applyAlignment="1">
      <alignment horizontal="center"/>
    </xf>
    <xf numFmtId="44" fontId="8" fillId="9" borderId="7" xfId="1690" applyNumberFormat="1" applyFont="1" applyFill="1" applyBorder="1" applyAlignment="1">
      <alignment horizontal="center"/>
    </xf>
    <xf numFmtId="0" fontId="0" fillId="0" borderId="0" xfId="1690" applyNumberFormat="1" applyFont="1"/>
    <xf numFmtId="9" fontId="20" fillId="5" borderId="2" xfId="1" applyFont="1" applyFill="1" applyBorder="1" applyAlignment="1">
      <alignment horizontal="center"/>
    </xf>
    <xf numFmtId="9" fontId="20" fillId="5" borderId="7" xfId="1" applyFont="1" applyFill="1" applyBorder="1" applyAlignment="1">
      <alignment horizontal="center"/>
    </xf>
    <xf numFmtId="168" fontId="0" fillId="2" borderId="0" xfId="0" applyNumberFormat="1" applyFill="1"/>
    <xf numFmtId="0" fontId="0" fillId="0" borderId="0" xfId="0" applyAlignment="1">
      <alignment horizontal="center"/>
    </xf>
    <xf numFmtId="44" fontId="0" fillId="0" borderId="0" xfId="0" applyNumberFormat="1"/>
    <xf numFmtId="44" fontId="27" fillId="0" borderId="0" xfId="0" applyNumberFormat="1" applyFont="1"/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/>
    </xf>
    <xf numFmtId="9" fontId="0" fillId="0" borderId="0" xfId="1" applyFont="1" applyAlignment="1">
      <alignment horizontal="center"/>
    </xf>
    <xf numFmtId="2" fontId="27" fillId="0" borderId="0" xfId="0" applyNumberFormat="1" applyFont="1"/>
    <xf numFmtId="170" fontId="0" fillId="0" borderId="0" xfId="1763" applyNumberFormat="1" applyFont="1"/>
    <xf numFmtId="0" fontId="35" fillId="0" borderId="0" xfId="0" applyFont="1" applyAlignment="1">
      <alignment horizontal="center"/>
    </xf>
    <xf numFmtId="170" fontId="27" fillId="0" borderId="0" xfId="1763" applyNumberFormat="1" applyFont="1"/>
    <xf numFmtId="170" fontId="27" fillId="0" borderId="0" xfId="0" applyNumberFormat="1" applyFont="1"/>
    <xf numFmtId="167" fontId="0" fillId="0" borderId="0" xfId="1" applyNumberFormat="1" applyFont="1"/>
    <xf numFmtId="172" fontId="0" fillId="0" borderId="0" xfId="0" applyNumberFormat="1"/>
    <xf numFmtId="10" fontId="0" fillId="0" borderId="0" xfId="1" applyNumberFormat="1" applyFont="1"/>
    <xf numFmtId="173" fontId="0" fillId="0" borderId="0" xfId="1690" applyNumberFormat="1" applyFont="1"/>
    <xf numFmtId="0" fontId="0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39" fillId="2" borderId="0" xfId="0" applyFont="1" applyFill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3" fontId="9" fillId="7" borderId="11" xfId="0" applyNumberFormat="1" applyFont="1" applyFill="1" applyBorder="1" applyAlignment="1">
      <alignment horizontal="center"/>
    </xf>
    <xf numFmtId="3" fontId="9" fillId="8" borderId="11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3" fontId="9" fillId="9" borderId="11" xfId="0" applyNumberFormat="1" applyFont="1" applyFill="1" applyBorder="1" applyAlignment="1">
      <alignment horizontal="center"/>
    </xf>
    <xf numFmtId="168" fontId="9" fillId="2" borderId="10" xfId="0" applyNumberFormat="1" applyFont="1" applyFill="1" applyBorder="1"/>
    <xf numFmtId="168" fontId="0" fillId="0" borderId="0" xfId="0" applyNumberFormat="1" applyFont="1"/>
  </cellXfs>
  <cellStyles count="3399">
    <cellStyle name="20% - Accent1" xfId="1866" builtinId="30"/>
    <cellStyle name="20% - Accent2" xfId="2317" builtinId="34"/>
    <cellStyle name="20% - Accent3" xfId="1867" builtinId="38"/>
    <cellStyle name="20% - Accent4" xfId="2519" builtinId="42"/>
    <cellStyle name="20% - Accent5" xfId="2319" builtinId="46"/>
    <cellStyle name="20% - Accent6" xfId="2320" builtinId="50"/>
    <cellStyle name="40% - Accent1" xfId="2316" builtinId="31"/>
    <cellStyle name="40% - Accent3" xfId="2644" builtinId="39"/>
    <cellStyle name="40% - Accent4" xfId="2318" builtinId="43"/>
    <cellStyle name="40% - Accent5" xfId="2645" builtinId="47"/>
    <cellStyle name="Comma" xfId="1763" builtinId="3"/>
    <cellStyle name="Currency" xfId="1690" builtinId="4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9" builtinId="9" hidden="1"/>
    <cellStyle name="Followed Hyperlink" xfId="253" builtinId="9" hidden="1"/>
    <cellStyle name="Followed Hyperlink" xfId="257" builtinId="9" hidden="1"/>
    <cellStyle name="Followed Hyperlink" xfId="261" builtinId="9" hidden="1"/>
    <cellStyle name="Followed Hyperlink" xfId="265" builtinId="9" hidden="1"/>
    <cellStyle name="Followed Hyperlink" xfId="269" builtinId="9" hidden="1"/>
    <cellStyle name="Followed Hyperlink" xfId="273" builtinId="9" hidden="1"/>
    <cellStyle name="Followed Hyperlink" xfId="277" builtinId="9" hidden="1"/>
    <cellStyle name="Followed Hyperlink" xfId="281" builtinId="9" hidden="1"/>
    <cellStyle name="Followed Hyperlink" xfId="285" builtinId="9" hidden="1"/>
    <cellStyle name="Followed Hyperlink" xfId="289" builtinId="9" hidden="1"/>
    <cellStyle name="Followed Hyperlink" xfId="293" builtinId="9" hidden="1"/>
    <cellStyle name="Followed Hyperlink" xfId="297" builtinId="9" hidden="1"/>
    <cellStyle name="Followed Hyperlink" xfId="301" builtinId="9" hidden="1"/>
    <cellStyle name="Followed Hyperlink" xfId="305" builtinId="9" hidden="1"/>
    <cellStyle name="Followed Hyperlink" xfId="309" builtinId="9" hidden="1"/>
    <cellStyle name="Followed Hyperlink" xfId="313" builtinId="9" hidden="1"/>
    <cellStyle name="Followed Hyperlink" xfId="317" builtinId="9" hidden="1"/>
    <cellStyle name="Followed Hyperlink" xfId="321" builtinId="9" hidden="1"/>
    <cellStyle name="Followed Hyperlink" xfId="325" builtinId="9" hidden="1"/>
    <cellStyle name="Followed Hyperlink" xfId="329" builtinId="9" hidden="1"/>
    <cellStyle name="Followed Hyperlink" xfId="333" builtinId="9" hidden="1"/>
    <cellStyle name="Followed Hyperlink" xfId="337" builtinId="9" hidden="1"/>
    <cellStyle name="Followed Hyperlink" xfId="341" builtinId="9" hidden="1"/>
    <cellStyle name="Followed Hyperlink" xfId="345" builtinId="9" hidden="1"/>
    <cellStyle name="Followed Hyperlink" xfId="349" builtinId="9" hidden="1"/>
    <cellStyle name="Followed Hyperlink" xfId="353" builtinId="9" hidden="1"/>
    <cellStyle name="Followed Hyperlink" xfId="357" builtinId="9" hidden="1"/>
    <cellStyle name="Followed Hyperlink" xfId="361" builtinId="9" hidden="1"/>
    <cellStyle name="Followed Hyperlink" xfId="365" builtinId="9" hidden="1"/>
    <cellStyle name="Followed Hyperlink" xfId="369" builtinId="9" hidden="1"/>
    <cellStyle name="Followed Hyperlink" xfId="373" builtinId="9" hidden="1"/>
    <cellStyle name="Followed Hyperlink" xfId="377" builtinId="9" hidden="1"/>
    <cellStyle name="Followed Hyperlink" xfId="381" builtinId="9" hidden="1"/>
    <cellStyle name="Followed Hyperlink" xfId="385" builtinId="9" hidden="1"/>
    <cellStyle name="Followed Hyperlink" xfId="389" builtinId="9" hidden="1"/>
    <cellStyle name="Followed Hyperlink" xfId="393" builtinId="9" hidden="1"/>
    <cellStyle name="Followed Hyperlink" xfId="397" builtinId="9" hidden="1"/>
    <cellStyle name="Followed Hyperlink" xfId="401" builtinId="9" hidden="1"/>
    <cellStyle name="Followed Hyperlink" xfId="405" builtinId="9" hidden="1"/>
    <cellStyle name="Followed Hyperlink" xfId="409" builtinId="9" hidden="1"/>
    <cellStyle name="Followed Hyperlink" xfId="413" builtinId="9" hidden="1"/>
    <cellStyle name="Followed Hyperlink" xfId="417" builtinId="9" hidden="1"/>
    <cellStyle name="Followed Hyperlink" xfId="421" builtinId="9" hidden="1"/>
    <cellStyle name="Followed Hyperlink" xfId="425" builtinId="9" hidden="1"/>
    <cellStyle name="Followed Hyperlink" xfId="429" builtinId="9" hidden="1"/>
    <cellStyle name="Followed Hyperlink" xfId="433" builtinId="9" hidden="1"/>
    <cellStyle name="Followed Hyperlink" xfId="437" builtinId="9" hidden="1"/>
    <cellStyle name="Followed Hyperlink" xfId="441" builtinId="9" hidden="1"/>
    <cellStyle name="Followed Hyperlink" xfId="445" builtinId="9" hidden="1"/>
    <cellStyle name="Followed Hyperlink" xfId="449" builtinId="9" hidden="1"/>
    <cellStyle name="Followed Hyperlink" xfId="453" builtinId="9" hidden="1"/>
    <cellStyle name="Followed Hyperlink" xfId="457" builtinId="9" hidden="1"/>
    <cellStyle name="Followed Hyperlink" xfId="461" builtinId="9" hidden="1"/>
    <cellStyle name="Followed Hyperlink" xfId="465" builtinId="9" hidden="1"/>
    <cellStyle name="Followed Hyperlink" xfId="469" builtinId="9" hidden="1"/>
    <cellStyle name="Followed Hyperlink" xfId="473" builtinId="9" hidden="1"/>
    <cellStyle name="Followed Hyperlink" xfId="477" builtinId="9" hidden="1"/>
    <cellStyle name="Followed Hyperlink" xfId="481" builtinId="9" hidden="1"/>
    <cellStyle name="Followed Hyperlink" xfId="485" builtinId="9" hidden="1"/>
    <cellStyle name="Followed Hyperlink" xfId="489" builtinId="9" hidden="1"/>
    <cellStyle name="Followed Hyperlink" xfId="493" builtinId="9" hidden="1"/>
    <cellStyle name="Followed Hyperlink" xfId="497" builtinId="9" hidden="1"/>
    <cellStyle name="Followed Hyperlink" xfId="501" builtinId="9" hidden="1"/>
    <cellStyle name="Followed Hyperlink" xfId="505" builtinId="9" hidden="1"/>
    <cellStyle name="Followed Hyperlink" xfId="509" builtinId="9" hidden="1"/>
    <cellStyle name="Followed Hyperlink" xfId="513" builtinId="9" hidden="1"/>
    <cellStyle name="Followed Hyperlink" xfId="517" builtinId="9" hidden="1"/>
    <cellStyle name="Followed Hyperlink" xfId="521" builtinId="9" hidden="1"/>
    <cellStyle name="Followed Hyperlink" xfId="525" builtinId="9" hidden="1"/>
    <cellStyle name="Followed Hyperlink" xfId="529" builtinId="9" hidden="1"/>
    <cellStyle name="Followed Hyperlink" xfId="533" builtinId="9" hidden="1"/>
    <cellStyle name="Followed Hyperlink" xfId="537" builtinId="9" hidden="1"/>
    <cellStyle name="Followed Hyperlink" xfId="541" builtinId="9" hidden="1"/>
    <cellStyle name="Followed Hyperlink" xfId="545" builtinId="9" hidden="1"/>
    <cellStyle name="Followed Hyperlink" xfId="549" builtinId="9" hidden="1"/>
    <cellStyle name="Followed Hyperlink" xfId="553" builtinId="9" hidden="1"/>
    <cellStyle name="Followed Hyperlink" xfId="557" builtinId="9" hidden="1"/>
    <cellStyle name="Followed Hyperlink" xfId="561" builtinId="9" hidden="1"/>
    <cellStyle name="Followed Hyperlink" xfId="565" builtinId="9" hidden="1"/>
    <cellStyle name="Followed Hyperlink" xfId="569" builtinId="9" hidden="1"/>
    <cellStyle name="Followed Hyperlink" xfId="573" builtinId="9" hidden="1"/>
    <cellStyle name="Followed Hyperlink" xfId="577" builtinId="9" hidden="1"/>
    <cellStyle name="Followed Hyperlink" xfId="581" builtinId="9" hidden="1"/>
    <cellStyle name="Followed Hyperlink" xfId="585" builtinId="9" hidden="1"/>
    <cellStyle name="Followed Hyperlink" xfId="589" builtinId="9" hidden="1"/>
    <cellStyle name="Followed Hyperlink" xfId="593" builtinId="9" hidden="1"/>
    <cellStyle name="Followed Hyperlink" xfId="597" builtinId="9" hidden="1"/>
    <cellStyle name="Followed Hyperlink" xfId="601" builtinId="9" hidden="1"/>
    <cellStyle name="Followed Hyperlink" xfId="605" builtinId="9" hidden="1"/>
    <cellStyle name="Followed Hyperlink" xfId="609" builtinId="9" hidden="1"/>
    <cellStyle name="Followed Hyperlink" xfId="613" builtinId="9" hidden="1"/>
    <cellStyle name="Followed Hyperlink" xfId="617" builtinId="9" hidden="1"/>
    <cellStyle name="Followed Hyperlink" xfId="621" builtinId="9" hidden="1"/>
    <cellStyle name="Followed Hyperlink" xfId="625" builtinId="9" hidden="1"/>
    <cellStyle name="Followed Hyperlink" xfId="629" builtinId="9" hidden="1"/>
    <cellStyle name="Followed Hyperlink" xfId="633" builtinId="9" hidden="1"/>
    <cellStyle name="Followed Hyperlink" xfId="637" builtinId="9" hidden="1"/>
    <cellStyle name="Followed Hyperlink" xfId="641" builtinId="9" hidden="1"/>
    <cellStyle name="Followed Hyperlink" xfId="645" builtinId="9" hidden="1"/>
    <cellStyle name="Followed Hyperlink" xfId="649" builtinId="9" hidden="1"/>
    <cellStyle name="Followed Hyperlink" xfId="653" builtinId="9" hidden="1"/>
    <cellStyle name="Followed Hyperlink" xfId="657" builtinId="9" hidden="1"/>
    <cellStyle name="Followed Hyperlink" xfId="661" builtinId="9" hidden="1"/>
    <cellStyle name="Followed Hyperlink" xfId="665" builtinId="9" hidden="1"/>
    <cellStyle name="Followed Hyperlink" xfId="669" builtinId="9" hidden="1"/>
    <cellStyle name="Followed Hyperlink" xfId="673" builtinId="9" hidden="1"/>
    <cellStyle name="Followed Hyperlink" xfId="677" builtinId="9" hidden="1"/>
    <cellStyle name="Followed Hyperlink" xfId="681" builtinId="9" hidden="1"/>
    <cellStyle name="Followed Hyperlink" xfId="685" builtinId="9" hidden="1"/>
    <cellStyle name="Followed Hyperlink" xfId="689" builtinId="9" hidden="1"/>
    <cellStyle name="Followed Hyperlink" xfId="693" builtinId="9" hidden="1"/>
    <cellStyle name="Followed Hyperlink" xfId="697" builtinId="9" hidden="1"/>
    <cellStyle name="Followed Hyperlink" xfId="701" builtinId="9" hidden="1"/>
    <cellStyle name="Followed Hyperlink" xfId="705" builtinId="9" hidden="1"/>
    <cellStyle name="Followed Hyperlink" xfId="709" builtinId="9" hidden="1"/>
    <cellStyle name="Followed Hyperlink" xfId="713" builtinId="9" hidden="1"/>
    <cellStyle name="Followed Hyperlink" xfId="717" builtinId="9" hidden="1"/>
    <cellStyle name="Followed Hyperlink" xfId="721" builtinId="9" hidden="1"/>
    <cellStyle name="Followed Hyperlink" xfId="725" builtinId="9" hidden="1"/>
    <cellStyle name="Followed Hyperlink" xfId="729" builtinId="9" hidden="1"/>
    <cellStyle name="Followed Hyperlink" xfId="733" builtinId="9" hidden="1"/>
    <cellStyle name="Followed Hyperlink" xfId="737" builtinId="9" hidden="1"/>
    <cellStyle name="Followed Hyperlink" xfId="741" builtinId="9" hidden="1"/>
    <cellStyle name="Followed Hyperlink" xfId="745" builtinId="9" hidden="1"/>
    <cellStyle name="Followed Hyperlink" xfId="749" builtinId="9" hidden="1"/>
    <cellStyle name="Followed Hyperlink" xfId="753" builtinId="9" hidden="1"/>
    <cellStyle name="Followed Hyperlink" xfId="757" builtinId="9" hidden="1"/>
    <cellStyle name="Followed Hyperlink" xfId="761" builtinId="9" hidden="1"/>
    <cellStyle name="Followed Hyperlink" xfId="765" builtinId="9" hidden="1"/>
    <cellStyle name="Followed Hyperlink" xfId="769" builtinId="9" hidden="1"/>
    <cellStyle name="Followed Hyperlink" xfId="773" builtinId="9" hidden="1"/>
    <cellStyle name="Followed Hyperlink" xfId="777" builtinId="9" hidden="1"/>
    <cellStyle name="Followed Hyperlink" xfId="781" builtinId="9" hidden="1"/>
    <cellStyle name="Followed Hyperlink" xfId="785" builtinId="9" hidden="1"/>
    <cellStyle name="Followed Hyperlink" xfId="789" builtinId="9" hidden="1"/>
    <cellStyle name="Followed Hyperlink" xfId="793" builtinId="9" hidden="1"/>
    <cellStyle name="Followed Hyperlink" xfId="797" builtinId="9" hidden="1"/>
    <cellStyle name="Followed Hyperlink" xfId="801" builtinId="9" hidden="1"/>
    <cellStyle name="Followed Hyperlink" xfId="805" builtinId="9" hidden="1"/>
    <cellStyle name="Followed Hyperlink" xfId="809" builtinId="9" hidden="1"/>
    <cellStyle name="Followed Hyperlink" xfId="813" builtinId="9" hidden="1"/>
    <cellStyle name="Followed Hyperlink" xfId="817" builtinId="9" hidden="1"/>
    <cellStyle name="Followed Hyperlink" xfId="821" builtinId="9" hidden="1"/>
    <cellStyle name="Followed Hyperlink" xfId="825" builtinId="9" hidden="1"/>
    <cellStyle name="Followed Hyperlink" xfId="829" builtinId="9" hidden="1"/>
    <cellStyle name="Followed Hyperlink" xfId="833" builtinId="9" hidden="1"/>
    <cellStyle name="Followed Hyperlink" xfId="837" builtinId="9" hidden="1"/>
    <cellStyle name="Followed Hyperlink" xfId="841" builtinId="9" hidden="1"/>
    <cellStyle name="Followed Hyperlink" xfId="845" builtinId="9" hidden="1"/>
    <cellStyle name="Followed Hyperlink" xfId="849" builtinId="9" hidden="1"/>
    <cellStyle name="Followed Hyperlink" xfId="853" builtinId="9" hidden="1"/>
    <cellStyle name="Followed Hyperlink" xfId="857" builtinId="9" hidden="1"/>
    <cellStyle name="Followed Hyperlink" xfId="861" builtinId="9" hidden="1"/>
    <cellStyle name="Followed Hyperlink" xfId="865" builtinId="9" hidden="1"/>
    <cellStyle name="Followed Hyperlink" xfId="869" builtinId="9" hidden="1"/>
    <cellStyle name="Followed Hyperlink" xfId="873" builtinId="9" hidden="1"/>
    <cellStyle name="Followed Hyperlink" xfId="877" builtinId="9" hidden="1"/>
    <cellStyle name="Followed Hyperlink" xfId="881" builtinId="9" hidden="1"/>
    <cellStyle name="Followed Hyperlink" xfId="885" builtinId="9" hidden="1"/>
    <cellStyle name="Followed Hyperlink" xfId="889" builtinId="9" hidden="1"/>
    <cellStyle name="Followed Hyperlink" xfId="893" builtinId="9" hidden="1"/>
    <cellStyle name="Followed Hyperlink" xfId="897" builtinId="9" hidden="1"/>
    <cellStyle name="Followed Hyperlink" xfId="901" builtinId="9" hidden="1"/>
    <cellStyle name="Followed Hyperlink" xfId="905" builtinId="9" hidden="1"/>
    <cellStyle name="Followed Hyperlink" xfId="909" builtinId="9" hidden="1"/>
    <cellStyle name="Followed Hyperlink" xfId="913" builtinId="9" hidden="1"/>
    <cellStyle name="Followed Hyperlink" xfId="917" builtinId="9" hidden="1"/>
    <cellStyle name="Followed Hyperlink" xfId="921" builtinId="9" hidden="1"/>
    <cellStyle name="Followed Hyperlink" xfId="925" builtinId="9" hidden="1"/>
    <cellStyle name="Followed Hyperlink" xfId="929" builtinId="9" hidden="1"/>
    <cellStyle name="Followed Hyperlink" xfId="933" builtinId="9" hidden="1"/>
    <cellStyle name="Followed Hyperlink" xfId="937" builtinId="9" hidden="1"/>
    <cellStyle name="Followed Hyperlink" xfId="941" builtinId="9" hidden="1"/>
    <cellStyle name="Followed Hyperlink" xfId="945" builtinId="9" hidden="1"/>
    <cellStyle name="Followed Hyperlink" xfId="949" builtinId="9" hidden="1"/>
    <cellStyle name="Followed Hyperlink" xfId="953" builtinId="9" hidden="1"/>
    <cellStyle name="Followed Hyperlink" xfId="957" builtinId="9" hidden="1"/>
    <cellStyle name="Followed Hyperlink" xfId="961" builtinId="9" hidden="1"/>
    <cellStyle name="Followed Hyperlink" xfId="965" builtinId="9" hidden="1"/>
    <cellStyle name="Followed Hyperlink" xfId="969" builtinId="9" hidden="1"/>
    <cellStyle name="Followed Hyperlink" xfId="973" builtinId="9" hidden="1"/>
    <cellStyle name="Followed Hyperlink" xfId="977" builtinId="9" hidden="1"/>
    <cellStyle name="Followed Hyperlink" xfId="981" builtinId="9" hidden="1"/>
    <cellStyle name="Followed Hyperlink" xfId="985" builtinId="9" hidden="1"/>
    <cellStyle name="Followed Hyperlink" xfId="989" builtinId="9" hidden="1"/>
    <cellStyle name="Followed Hyperlink" xfId="993" builtinId="9" hidden="1"/>
    <cellStyle name="Followed Hyperlink" xfId="997" builtinId="9" hidden="1"/>
    <cellStyle name="Followed Hyperlink" xfId="1001" builtinId="9" hidden="1"/>
    <cellStyle name="Followed Hyperlink" xfId="1005" builtinId="9" hidden="1"/>
    <cellStyle name="Followed Hyperlink" xfId="1009" builtinId="9" hidden="1"/>
    <cellStyle name="Followed Hyperlink" xfId="1013" builtinId="9" hidden="1"/>
    <cellStyle name="Followed Hyperlink" xfId="1017" builtinId="9" hidden="1"/>
    <cellStyle name="Followed Hyperlink" xfId="1021" builtinId="9" hidden="1"/>
    <cellStyle name="Followed Hyperlink" xfId="1025" builtinId="9" hidden="1"/>
    <cellStyle name="Followed Hyperlink" xfId="1029" builtinId="9" hidden="1"/>
    <cellStyle name="Followed Hyperlink" xfId="1033" builtinId="9" hidden="1"/>
    <cellStyle name="Followed Hyperlink" xfId="1037" builtinId="9" hidden="1"/>
    <cellStyle name="Followed Hyperlink" xfId="1041" builtinId="9" hidden="1"/>
    <cellStyle name="Followed Hyperlink" xfId="1045" builtinId="9" hidden="1"/>
    <cellStyle name="Followed Hyperlink" xfId="1049" builtinId="9" hidden="1"/>
    <cellStyle name="Followed Hyperlink" xfId="1053" builtinId="9" hidden="1"/>
    <cellStyle name="Followed Hyperlink" xfId="1057" builtinId="9" hidden="1"/>
    <cellStyle name="Followed Hyperlink" xfId="1061" builtinId="9" hidden="1"/>
    <cellStyle name="Followed Hyperlink" xfId="1065" builtinId="9" hidden="1"/>
    <cellStyle name="Followed Hyperlink" xfId="1069" builtinId="9" hidden="1"/>
    <cellStyle name="Followed Hyperlink" xfId="1073" builtinId="9" hidden="1"/>
    <cellStyle name="Followed Hyperlink" xfId="1077" builtinId="9" hidden="1"/>
    <cellStyle name="Followed Hyperlink" xfId="1081" builtinId="9" hidden="1"/>
    <cellStyle name="Followed Hyperlink" xfId="1085" builtinId="9" hidden="1"/>
    <cellStyle name="Followed Hyperlink" xfId="1089" builtinId="9" hidden="1"/>
    <cellStyle name="Followed Hyperlink" xfId="1093" builtinId="9" hidden="1"/>
    <cellStyle name="Followed Hyperlink" xfId="1097" builtinId="9" hidden="1"/>
    <cellStyle name="Followed Hyperlink" xfId="1101" builtinId="9" hidden="1"/>
    <cellStyle name="Followed Hyperlink" xfId="1105" builtinId="9" hidden="1"/>
    <cellStyle name="Followed Hyperlink" xfId="1109" builtinId="9" hidden="1"/>
    <cellStyle name="Followed Hyperlink" xfId="1113" builtinId="9" hidden="1"/>
    <cellStyle name="Followed Hyperlink" xfId="1117" builtinId="9" hidden="1"/>
    <cellStyle name="Followed Hyperlink" xfId="1121" builtinId="9" hidden="1"/>
    <cellStyle name="Followed Hyperlink" xfId="1125" builtinId="9" hidden="1"/>
    <cellStyle name="Followed Hyperlink" xfId="1129" builtinId="9" hidden="1"/>
    <cellStyle name="Followed Hyperlink" xfId="1133" builtinId="9" hidden="1"/>
    <cellStyle name="Followed Hyperlink" xfId="1137" builtinId="9" hidden="1"/>
    <cellStyle name="Followed Hyperlink" xfId="1141" builtinId="9" hidden="1"/>
    <cellStyle name="Followed Hyperlink" xfId="1145" builtinId="9" hidden="1"/>
    <cellStyle name="Followed Hyperlink" xfId="1149" builtinId="9" hidden="1"/>
    <cellStyle name="Followed Hyperlink" xfId="1153" builtinId="9" hidden="1"/>
    <cellStyle name="Followed Hyperlink" xfId="1157" builtinId="9" hidden="1"/>
    <cellStyle name="Followed Hyperlink" xfId="1161" builtinId="9" hidden="1"/>
    <cellStyle name="Followed Hyperlink" xfId="1165" builtinId="9" hidden="1"/>
    <cellStyle name="Followed Hyperlink" xfId="1169" builtinId="9" hidden="1"/>
    <cellStyle name="Followed Hyperlink" xfId="1173" builtinId="9" hidden="1"/>
    <cellStyle name="Followed Hyperlink" xfId="1177" builtinId="9" hidden="1"/>
    <cellStyle name="Followed Hyperlink" xfId="1181" builtinId="9" hidden="1"/>
    <cellStyle name="Followed Hyperlink" xfId="1185" builtinId="9" hidden="1"/>
    <cellStyle name="Followed Hyperlink" xfId="1189" builtinId="9" hidden="1"/>
    <cellStyle name="Followed Hyperlink" xfId="1193" builtinId="9" hidden="1"/>
    <cellStyle name="Followed Hyperlink" xfId="1197" builtinId="9" hidden="1"/>
    <cellStyle name="Followed Hyperlink" xfId="1201" builtinId="9" hidden="1"/>
    <cellStyle name="Followed Hyperlink" xfId="1205" builtinId="9" hidden="1"/>
    <cellStyle name="Followed Hyperlink" xfId="1209" builtinId="9" hidden="1"/>
    <cellStyle name="Followed Hyperlink" xfId="1213" builtinId="9" hidden="1"/>
    <cellStyle name="Followed Hyperlink" xfId="1217" builtinId="9" hidden="1"/>
    <cellStyle name="Followed Hyperlink" xfId="1221" builtinId="9" hidden="1"/>
    <cellStyle name="Followed Hyperlink" xfId="1225" builtinId="9" hidden="1"/>
    <cellStyle name="Followed Hyperlink" xfId="1229" builtinId="9" hidden="1"/>
    <cellStyle name="Followed Hyperlink" xfId="1233" builtinId="9" hidden="1"/>
    <cellStyle name="Followed Hyperlink" xfId="1237" builtinId="9" hidden="1"/>
    <cellStyle name="Followed Hyperlink" xfId="1241" builtinId="9" hidden="1"/>
    <cellStyle name="Followed Hyperlink" xfId="1245" builtinId="9" hidden="1"/>
    <cellStyle name="Followed Hyperlink" xfId="1249" builtinId="9" hidden="1"/>
    <cellStyle name="Followed Hyperlink" xfId="1253" builtinId="9" hidden="1"/>
    <cellStyle name="Followed Hyperlink" xfId="1257" builtinId="9" hidden="1"/>
    <cellStyle name="Followed Hyperlink" xfId="1261" builtinId="9" hidden="1"/>
    <cellStyle name="Followed Hyperlink" xfId="1265" builtinId="9" hidden="1"/>
    <cellStyle name="Followed Hyperlink" xfId="1269" builtinId="9" hidden="1"/>
    <cellStyle name="Followed Hyperlink" xfId="1273" builtinId="9" hidden="1"/>
    <cellStyle name="Followed Hyperlink" xfId="1277" builtinId="9" hidden="1"/>
    <cellStyle name="Followed Hyperlink" xfId="1281" builtinId="9" hidden="1"/>
    <cellStyle name="Followed Hyperlink" xfId="1285" builtinId="9" hidden="1"/>
    <cellStyle name="Followed Hyperlink" xfId="1289" builtinId="9" hidden="1"/>
    <cellStyle name="Followed Hyperlink" xfId="1293" builtinId="9" hidden="1"/>
    <cellStyle name="Followed Hyperlink" xfId="1297" builtinId="9" hidden="1"/>
    <cellStyle name="Followed Hyperlink" xfId="1301" builtinId="9" hidden="1"/>
    <cellStyle name="Followed Hyperlink" xfId="1305" builtinId="9" hidden="1"/>
    <cellStyle name="Followed Hyperlink" xfId="1309" builtinId="9" hidden="1"/>
    <cellStyle name="Followed Hyperlink" xfId="1313" builtinId="9" hidden="1"/>
    <cellStyle name="Followed Hyperlink" xfId="1317" builtinId="9" hidden="1"/>
    <cellStyle name="Followed Hyperlink" xfId="1321" builtinId="9" hidden="1"/>
    <cellStyle name="Followed Hyperlink" xfId="1325" builtinId="9" hidden="1"/>
    <cellStyle name="Followed Hyperlink" xfId="1329" builtinId="9" hidden="1"/>
    <cellStyle name="Followed Hyperlink" xfId="1333" builtinId="9" hidden="1"/>
    <cellStyle name="Followed Hyperlink" xfId="1337" builtinId="9" hidden="1"/>
    <cellStyle name="Followed Hyperlink" xfId="1341" builtinId="9" hidden="1"/>
    <cellStyle name="Followed Hyperlink" xfId="1345" builtinId="9" hidden="1"/>
    <cellStyle name="Followed Hyperlink" xfId="1349" builtinId="9" hidden="1"/>
    <cellStyle name="Followed Hyperlink" xfId="1353" builtinId="9" hidden="1"/>
    <cellStyle name="Followed Hyperlink" xfId="1357" builtinId="9" hidden="1"/>
    <cellStyle name="Followed Hyperlink" xfId="1361" builtinId="9" hidden="1"/>
    <cellStyle name="Followed Hyperlink" xfId="1365" builtinId="9" hidden="1"/>
    <cellStyle name="Followed Hyperlink" xfId="1369" builtinId="9" hidden="1"/>
    <cellStyle name="Followed Hyperlink" xfId="1373" builtinId="9" hidden="1"/>
    <cellStyle name="Followed Hyperlink" xfId="1377" builtinId="9" hidden="1"/>
    <cellStyle name="Followed Hyperlink" xfId="1381" builtinId="9" hidden="1"/>
    <cellStyle name="Followed Hyperlink" xfId="1385" builtinId="9" hidden="1"/>
    <cellStyle name="Followed Hyperlink" xfId="1389" builtinId="9" hidden="1"/>
    <cellStyle name="Followed Hyperlink" xfId="1393" builtinId="9" hidden="1"/>
    <cellStyle name="Followed Hyperlink" xfId="1397" builtinId="9" hidden="1"/>
    <cellStyle name="Followed Hyperlink" xfId="1401" builtinId="9" hidden="1"/>
    <cellStyle name="Followed Hyperlink" xfId="1405" builtinId="9" hidden="1"/>
    <cellStyle name="Followed Hyperlink" xfId="1409" builtinId="9" hidden="1"/>
    <cellStyle name="Followed Hyperlink" xfId="1413" builtinId="9" hidden="1"/>
    <cellStyle name="Followed Hyperlink" xfId="1417" builtinId="9" hidden="1"/>
    <cellStyle name="Followed Hyperlink" xfId="1421" builtinId="9" hidden="1"/>
    <cellStyle name="Followed Hyperlink" xfId="1425" builtinId="9" hidden="1"/>
    <cellStyle name="Followed Hyperlink" xfId="1429" builtinId="9" hidden="1"/>
    <cellStyle name="Followed Hyperlink" xfId="1433" builtinId="9" hidden="1"/>
    <cellStyle name="Followed Hyperlink" xfId="1437" builtinId="9" hidden="1"/>
    <cellStyle name="Followed Hyperlink" xfId="1441" builtinId="9" hidden="1"/>
    <cellStyle name="Followed Hyperlink" xfId="1445" builtinId="9" hidden="1"/>
    <cellStyle name="Followed Hyperlink" xfId="1449" builtinId="9" hidden="1"/>
    <cellStyle name="Followed Hyperlink" xfId="1453" builtinId="9" hidden="1"/>
    <cellStyle name="Followed Hyperlink" xfId="1457" builtinId="9" hidden="1"/>
    <cellStyle name="Followed Hyperlink" xfId="1461" builtinId="9" hidden="1"/>
    <cellStyle name="Followed Hyperlink" xfId="1465" builtinId="9" hidden="1"/>
    <cellStyle name="Followed Hyperlink" xfId="1469" builtinId="9" hidden="1"/>
    <cellStyle name="Followed Hyperlink" xfId="1473" builtinId="9" hidden="1"/>
    <cellStyle name="Followed Hyperlink" xfId="1477" builtinId="9" hidden="1"/>
    <cellStyle name="Followed Hyperlink" xfId="1481" builtinId="9" hidden="1"/>
    <cellStyle name="Followed Hyperlink" xfId="1485" builtinId="9" hidden="1"/>
    <cellStyle name="Followed Hyperlink" xfId="1489" builtinId="9" hidden="1"/>
    <cellStyle name="Followed Hyperlink" xfId="1493" builtinId="9" hidden="1"/>
    <cellStyle name="Followed Hyperlink" xfId="1497" builtinId="9" hidden="1"/>
    <cellStyle name="Followed Hyperlink" xfId="1501" builtinId="9" hidden="1"/>
    <cellStyle name="Followed Hyperlink" xfId="1505" builtinId="9" hidden="1"/>
    <cellStyle name="Followed Hyperlink" xfId="1509" builtinId="9" hidden="1"/>
    <cellStyle name="Followed Hyperlink" xfId="1513" builtinId="9" hidden="1"/>
    <cellStyle name="Followed Hyperlink" xfId="1517" builtinId="9" hidden="1"/>
    <cellStyle name="Followed Hyperlink" xfId="1521" builtinId="9" hidden="1"/>
    <cellStyle name="Followed Hyperlink" xfId="1525" builtinId="9" hidden="1"/>
    <cellStyle name="Followed Hyperlink" xfId="1529" builtinId="9" hidden="1"/>
    <cellStyle name="Followed Hyperlink" xfId="1533" builtinId="9" hidden="1"/>
    <cellStyle name="Followed Hyperlink" xfId="1537" builtinId="9" hidden="1"/>
    <cellStyle name="Followed Hyperlink" xfId="1541" builtinId="9" hidden="1"/>
    <cellStyle name="Followed Hyperlink" xfId="1545" builtinId="9" hidden="1"/>
    <cellStyle name="Followed Hyperlink" xfId="1549" builtinId="9" hidden="1"/>
    <cellStyle name="Followed Hyperlink" xfId="1553" builtinId="9" hidden="1"/>
    <cellStyle name="Followed Hyperlink" xfId="1557" builtinId="9" hidden="1"/>
    <cellStyle name="Followed Hyperlink" xfId="1561" builtinId="9" hidden="1"/>
    <cellStyle name="Followed Hyperlink" xfId="1565" builtinId="9" hidden="1"/>
    <cellStyle name="Followed Hyperlink" xfId="1569" builtinId="9" hidden="1"/>
    <cellStyle name="Followed Hyperlink" xfId="1573" builtinId="9" hidden="1"/>
    <cellStyle name="Followed Hyperlink" xfId="1577" builtinId="9" hidden="1"/>
    <cellStyle name="Followed Hyperlink" xfId="1581" builtinId="9" hidden="1"/>
    <cellStyle name="Followed Hyperlink" xfId="1585" builtinId="9" hidden="1"/>
    <cellStyle name="Followed Hyperlink" xfId="1589" builtinId="9" hidden="1"/>
    <cellStyle name="Followed Hyperlink" xfId="1593" builtinId="9" hidden="1"/>
    <cellStyle name="Followed Hyperlink" xfId="1597" builtinId="9" hidden="1"/>
    <cellStyle name="Followed Hyperlink" xfId="1601" builtinId="9" hidden="1"/>
    <cellStyle name="Followed Hyperlink" xfId="1605" builtinId="9" hidden="1"/>
    <cellStyle name="Followed Hyperlink" xfId="1609" builtinId="9" hidden="1"/>
    <cellStyle name="Followed Hyperlink" xfId="1613" builtinId="9" hidden="1"/>
    <cellStyle name="Followed Hyperlink" xfId="1617" builtinId="9" hidden="1"/>
    <cellStyle name="Followed Hyperlink" xfId="1621" builtinId="9" hidden="1"/>
    <cellStyle name="Followed Hyperlink" xfId="1625" builtinId="9" hidden="1"/>
    <cellStyle name="Followed Hyperlink" xfId="1629" builtinId="9" hidden="1"/>
    <cellStyle name="Followed Hyperlink" xfId="1633" builtinId="9" hidden="1"/>
    <cellStyle name="Followed Hyperlink" xfId="1637" builtinId="9" hidden="1"/>
    <cellStyle name="Followed Hyperlink" xfId="1641" builtinId="9" hidden="1"/>
    <cellStyle name="Followed Hyperlink" xfId="1645" builtinId="9" hidden="1"/>
    <cellStyle name="Followed Hyperlink" xfId="1649" builtinId="9" hidden="1"/>
    <cellStyle name="Followed Hyperlink" xfId="1653" builtinId="9" hidden="1"/>
    <cellStyle name="Followed Hyperlink" xfId="1657" builtinId="9" hidden="1"/>
    <cellStyle name="Followed Hyperlink" xfId="1661" builtinId="9" hidden="1"/>
    <cellStyle name="Followed Hyperlink" xfId="1665" builtinId="9" hidden="1"/>
    <cellStyle name="Followed Hyperlink" xfId="1669" builtinId="9" hidden="1"/>
    <cellStyle name="Followed Hyperlink" xfId="1673" builtinId="9" hidden="1"/>
    <cellStyle name="Followed Hyperlink" xfId="1677" builtinId="9" hidden="1"/>
    <cellStyle name="Followed Hyperlink" xfId="1681" builtinId="9" hidden="1"/>
    <cellStyle name="Followed Hyperlink" xfId="1685" builtinId="9" hidden="1"/>
    <cellStyle name="Followed Hyperlink" xfId="1687" builtinId="9" hidden="1"/>
    <cellStyle name="Followed Hyperlink" xfId="1683" builtinId="9" hidden="1"/>
    <cellStyle name="Followed Hyperlink" xfId="1679" builtinId="9" hidden="1"/>
    <cellStyle name="Followed Hyperlink" xfId="1675" builtinId="9" hidden="1"/>
    <cellStyle name="Followed Hyperlink" xfId="1671" builtinId="9" hidden="1"/>
    <cellStyle name="Followed Hyperlink" xfId="1667" builtinId="9" hidden="1"/>
    <cellStyle name="Followed Hyperlink" xfId="1663" builtinId="9" hidden="1"/>
    <cellStyle name="Followed Hyperlink" xfId="1659" builtinId="9" hidden="1"/>
    <cellStyle name="Followed Hyperlink" xfId="1655" builtinId="9" hidden="1"/>
    <cellStyle name="Followed Hyperlink" xfId="1651" builtinId="9" hidden="1"/>
    <cellStyle name="Followed Hyperlink" xfId="1647" builtinId="9" hidden="1"/>
    <cellStyle name="Followed Hyperlink" xfId="1643" builtinId="9" hidden="1"/>
    <cellStyle name="Followed Hyperlink" xfId="1639" builtinId="9" hidden="1"/>
    <cellStyle name="Followed Hyperlink" xfId="1635" builtinId="9" hidden="1"/>
    <cellStyle name="Followed Hyperlink" xfId="1631" builtinId="9" hidden="1"/>
    <cellStyle name="Followed Hyperlink" xfId="1627" builtinId="9" hidden="1"/>
    <cellStyle name="Followed Hyperlink" xfId="1623" builtinId="9" hidden="1"/>
    <cellStyle name="Followed Hyperlink" xfId="1619" builtinId="9" hidden="1"/>
    <cellStyle name="Followed Hyperlink" xfId="1615" builtinId="9" hidden="1"/>
    <cellStyle name="Followed Hyperlink" xfId="1611" builtinId="9" hidden="1"/>
    <cellStyle name="Followed Hyperlink" xfId="1607" builtinId="9" hidden="1"/>
    <cellStyle name="Followed Hyperlink" xfId="1603" builtinId="9" hidden="1"/>
    <cellStyle name="Followed Hyperlink" xfId="1599" builtinId="9" hidden="1"/>
    <cellStyle name="Followed Hyperlink" xfId="1595" builtinId="9" hidden="1"/>
    <cellStyle name="Followed Hyperlink" xfId="1591" builtinId="9" hidden="1"/>
    <cellStyle name="Followed Hyperlink" xfId="1587" builtinId="9" hidden="1"/>
    <cellStyle name="Followed Hyperlink" xfId="1583" builtinId="9" hidden="1"/>
    <cellStyle name="Followed Hyperlink" xfId="1579" builtinId="9" hidden="1"/>
    <cellStyle name="Followed Hyperlink" xfId="1575" builtinId="9" hidden="1"/>
    <cellStyle name="Followed Hyperlink" xfId="1571" builtinId="9" hidden="1"/>
    <cellStyle name="Followed Hyperlink" xfId="1567" builtinId="9" hidden="1"/>
    <cellStyle name="Followed Hyperlink" xfId="1563" builtinId="9" hidden="1"/>
    <cellStyle name="Followed Hyperlink" xfId="1559" builtinId="9" hidden="1"/>
    <cellStyle name="Followed Hyperlink" xfId="1555" builtinId="9" hidden="1"/>
    <cellStyle name="Followed Hyperlink" xfId="1551" builtinId="9" hidden="1"/>
    <cellStyle name="Followed Hyperlink" xfId="1547" builtinId="9" hidden="1"/>
    <cellStyle name="Followed Hyperlink" xfId="1543" builtinId="9" hidden="1"/>
    <cellStyle name="Followed Hyperlink" xfId="1539" builtinId="9" hidden="1"/>
    <cellStyle name="Followed Hyperlink" xfId="1535" builtinId="9" hidden="1"/>
    <cellStyle name="Followed Hyperlink" xfId="1531" builtinId="9" hidden="1"/>
    <cellStyle name="Followed Hyperlink" xfId="1527" builtinId="9" hidden="1"/>
    <cellStyle name="Followed Hyperlink" xfId="1523" builtinId="9" hidden="1"/>
    <cellStyle name="Followed Hyperlink" xfId="1519" builtinId="9" hidden="1"/>
    <cellStyle name="Followed Hyperlink" xfId="1515" builtinId="9" hidden="1"/>
    <cellStyle name="Followed Hyperlink" xfId="1511" builtinId="9" hidden="1"/>
    <cellStyle name="Followed Hyperlink" xfId="1507" builtinId="9" hidden="1"/>
    <cellStyle name="Followed Hyperlink" xfId="1503" builtinId="9" hidden="1"/>
    <cellStyle name="Followed Hyperlink" xfId="1499" builtinId="9" hidden="1"/>
    <cellStyle name="Followed Hyperlink" xfId="1495" builtinId="9" hidden="1"/>
    <cellStyle name="Followed Hyperlink" xfId="1491" builtinId="9" hidden="1"/>
    <cellStyle name="Followed Hyperlink" xfId="1487" builtinId="9" hidden="1"/>
    <cellStyle name="Followed Hyperlink" xfId="1483" builtinId="9" hidden="1"/>
    <cellStyle name="Followed Hyperlink" xfId="1479" builtinId="9" hidden="1"/>
    <cellStyle name="Followed Hyperlink" xfId="1475" builtinId="9" hidden="1"/>
    <cellStyle name="Followed Hyperlink" xfId="1471" builtinId="9" hidden="1"/>
    <cellStyle name="Followed Hyperlink" xfId="1467" builtinId="9" hidden="1"/>
    <cellStyle name="Followed Hyperlink" xfId="1463" builtinId="9" hidden="1"/>
    <cellStyle name="Followed Hyperlink" xfId="1459" builtinId="9" hidden="1"/>
    <cellStyle name="Followed Hyperlink" xfId="1455" builtinId="9" hidden="1"/>
    <cellStyle name="Followed Hyperlink" xfId="1451" builtinId="9" hidden="1"/>
    <cellStyle name="Followed Hyperlink" xfId="1447" builtinId="9" hidden="1"/>
    <cellStyle name="Followed Hyperlink" xfId="1443" builtinId="9" hidden="1"/>
    <cellStyle name="Followed Hyperlink" xfId="1439" builtinId="9" hidden="1"/>
    <cellStyle name="Followed Hyperlink" xfId="1435" builtinId="9" hidden="1"/>
    <cellStyle name="Followed Hyperlink" xfId="1431" builtinId="9" hidden="1"/>
    <cellStyle name="Followed Hyperlink" xfId="1427" builtinId="9" hidden="1"/>
    <cellStyle name="Followed Hyperlink" xfId="1423" builtinId="9" hidden="1"/>
    <cellStyle name="Followed Hyperlink" xfId="1419" builtinId="9" hidden="1"/>
    <cellStyle name="Followed Hyperlink" xfId="1415" builtinId="9" hidden="1"/>
    <cellStyle name="Followed Hyperlink" xfId="1411" builtinId="9" hidden="1"/>
    <cellStyle name="Followed Hyperlink" xfId="1407" builtinId="9" hidden="1"/>
    <cellStyle name="Followed Hyperlink" xfId="1403" builtinId="9" hidden="1"/>
    <cellStyle name="Followed Hyperlink" xfId="1399" builtinId="9" hidden="1"/>
    <cellStyle name="Followed Hyperlink" xfId="1395" builtinId="9" hidden="1"/>
    <cellStyle name="Followed Hyperlink" xfId="1391" builtinId="9" hidden="1"/>
    <cellStyle name="Followed Hyperlink" xfId="1387" builtinId="9" hidden="1"/>
    <cellStyle name="Followed Hyperlink" xfId="1383" builtinId="9" hidden="1"/>
    <cellStyle name="Followed Hyperlink" xfId="1379" builtinId="9" hidden="1"/>
    <cellStyle name="Followed Hyperlink" xfId="1375" builtinId="9" hidden="1"/>
    <cellStyle name="Followed Hyperlink" xfId="1371" builtinId="9" hidden="1"/>
    <cellStyle name="Followed Hyperlink" xfId="1367" builtinId="9" hidden="1"/>
    <cellStyle name="Followed Hyperlink" xfId="1363" builtinId="9" hidden="1"/>
    <cellStyle name="Followed Hyperlink" xfId="1359" builtinId="9" hidden="1"/>
    <cellStyle name="Followed Hyperlink" xfId="1355" builtinId="9" hidden="1"/>
    <cellStyle name="Followed Hyperlink" xfId="1351" builtinId="9" hidden="1"/>
    <cellStyle name="Followed Hyperlink" xfId="1347" builtinId="9" hidden="1"/>
    <cellStyle name="Followed Hyperlink" xfId="1343" builtinId="9" hidden="1"/>
    <cellStyle name="Followed Hyperlink" xfId="1339" builtinId="9" hidden="1"/>
    <cellStyle name="Followed Hyperlink" xfId="1335" builtinId="9" hidden="1"/>
    <cellStyle name="Followed Hyperlink" xfId="1331" builtinId="9" hidden="1"/>
    <cellStyle name="Followed Hyperlink" xfId="1327" builtinId="9" hidden="1"/>
    <cellStyle name="Followed Hyperlink" xfId="1323" builtinId="9" hidden="1"/>
    <cellStyle name="Followed Hyperlink" xfId="1319" builtinId="9" hidden="1"/>
    <cellStyle name="Followed Hyperlink" xfId="1315" builtinId="9" hidden="1"/>
    <cellStyle name="Followed Hyperlink" xfId="1311" builtinId="9" hidden="1"/>
    <cellStyle name="Followed Hyperlink" xfId="1307" builtinId="9" hidden="1"/>
    <cellStyle name="Followed Hyperlink" xfId="1303" builtinId="9" hidden="1"/>
    <cellStyle name="Followed Hyperlink" xfId="1299" builtinId="9" hidden="1"/>
    <cellStyle name="Followed Hyperlink" xfId="1295" builtinId="9" hidden="1"/>
    <cellStyle name="Followed Hyperlink" xfId="1291" builtinId="9" hidden="1"/>
    <cellStyle name="Followed Hyperlink" xfId="1287" builtinId="9" hidden="1"/>
    <cellStyle name="Followed Hyperlink" xfId="1283" builtinId="9" hidden="1"/>
    <cellStyle name="Followed Hyperlink" xfId="1279" builtinId="9" hidden="1"/>
    <cellStyle name="Followed Hyperlink" xfId="1275" builtinId="9" hidden="1"/>
    <cellStyle name="Followed Hyperlink" xfId="1271" builtinId="9" hidden="1"/>
    <cellStyle name="Followed Hyperlink" xfId="1267" builtinId="9" hidden="1"/>
    <cellStyle name="Followed Hyperlink" xfId="1263" builtinId="9" hidden="1"/>
    <cellStyle name="Followed Hyperlink" xfId="1259" builtinId="9" hidden="1"/>
    <cellStyle name="Followed Hyperlink" xfId="1255" builtinId="9" hidden="1"/>
    <cellStyle name="Followed Hyperlink" xfId="1251" builtinId="9" hidden="1"/>
    <cellStyle name="Followed Hyperlink" xfId="1247" builtinId="9" hidden="1"/>
    <cellStyle name="Followed Hyperlink" xfId="1243" builtinId="9" hidden="1"/>
    <cellStyle name="Followed Hyperlink" xfId="1239" builtinId="9" hidden="1"/>
    <cellStyle name="Followed Hyperlink" xfId="1235" builtinId="9" hidden="1"/>
    <cellStyle name="Followed Hyperlink" xfId="1231" builtinId="9" hidden="1"/>
    <cellStyle name="Followed Hyperlink" xfId="1227" builtinId="9" hidden="1"/>
    <cellStyle name="Followed Hyperlink" xfId="1223" builtinId="9" hidden="1"/>
    <cellStyle name="Followed Hyperlink" xfId="1219" builtinId="9" hidden="1"/>
    <cellStyle name="Followed Hyperlink" xfId="1215" builtinId="9" hidden="1"/>
    <cellStyle name="Followed Hyperlink" xfId="1211" builtinId="9" hidden="1"/>
    <cellStyle name="Followed Hyperlink" xfId="1207" builtinId="9" hidden="1"/>
    <cellStyle name="Followed Hyperlink" xfId="1203" builtinId="9" hidden="1"/>
    <cellStyle name="Followed Hyperlink" xfId="1199" builtinId="9" hidden="1"/>
    <cellStyle name="Followed Hyperlink" xfId="1195" builtinId="9" hidden="1"/>
    <cellStyle name="Followed Hyperlink" xfId="1191" builtinId="9" hidden="1"/>
    <cellStyle name="Followed Hyperlink" xfId="1187" builtinId="9" hidden="1"/>
    <cellStyle name="Followed Hyperlink" xfId="1183" builtinId="9" hidden="1"/>
    <cellStyle name="Followed Hyperlink" xfId="1179" builtinId="9" hidden="1"/>
    <cellStyle name="Followed Hyperlink" xfId="1175" builtinId="9" hidden="1"/>
    <cellStyle name="Followed Hyperlink" xfId="1171" builtinId="9" hidden="1"/>
    <cellStyle name="Followed Hyperlink" xfId="1167" builtinId="9" hidden="1"/>
    <cellStyle name="Followed Hyperlink" xfId="1163" builtinId="9" hidden="1"/>
    <cellStyle name="Followed Hyperlink" xfId="1159" builtinId="9" hidden="1"/>
    <cellStyle name="Followed Hyperlink" xfId="1155" builtinId="9" hidden="1"/>
    <cellStyle name="Followed Hyperlink" xfId="1151" builtinId="9" hidden="1"/>
    <cellStyle name="Followed Hyperlink" xfId="1147" builtinId="9" hidden="1"/>
    <cellStyle name="Followed Hyperlink" xfId="1143" builtinId="9" hidden="1"/>
    <cellStyle name="Followed Hyperlink" xfId="1139" builtinId="9" hidden="1"/>
    <cellStyle name="Followed Hyperlink" xfId="1135" builtinId="9" hidden="1"/>
    <cellStyle name="Followed Hyperlink" xfId="1131" builtinId="9" hidden="1"/>
    <cellStyle name="Followed Hyperlink" xfId="1127" builtinId="9" hidden="1"/>
    <cellStyle name="Followed Hyperlink" xfId="1123" builtinId="9" hidden="1"/>
    <cellStyle name="Followed Hyperlink" xfId="1119" builtinId="9" hidden="1"/>
    <cellStyle name="Followed Hyperlink" xfId="1115" builtinId="9" hidden="1"/>
    <cellStyle name="Followed Hyperlink" xfId="1111" builtinId="9" hidden="1"/>
    <cellStyle name="Followed Hyperlink" xfId="1107" builtinId="9" hidden="1"/>
    <cellStyle name="Followed Hyperlink" xfId="1103" builtinId="9" hidden="1"/>
    <cellStyle name="Followed Hyperlink" xfId="1099" builtinId="9" hidden="1"/>
    <cellStyle name="Followed Hyperlink" xfId="1095" builtinId="9" hidden="1"/>
    <cellStyle name="Followed Hyperlink" xfId="1091" builtinId="9" hidden="1"/>
    <cellStyle name="Followed Hyperlink" xfId="1087" builtinId="9" hidden="1"/>
    <cellStyle name="Followed Hyperlink" xfId="1083" builtinId="9" hidden="1"/>
    <cellStyle name="Followed Hyperlink" xfId="1079" builtinId="9" hidden="1"/>
    <cellStyle name="Followed Hyperlink" xfId="1075" builtinId="9" hidden="1"/>
    <cellStyle name="Followed Hyperlink" xfId="1071" builtinId="9" hidden="1"/>
    <cellStyle name="Followed Hyperlink" xfId="1067" builtinId="9" hidden="1"/>
    <cellStyle name="Followed Hyperlink" xfId="1063" builtinId="9" hidden="1"/>
    <cellStyle name="Followed Hyperlink" xfId="1059" builtinId="9" hidden="1"/>
    <cellStyle name="Followed Hyperlink" xfId="1055" builtinId="9" hidden="1"/>
    <cellStyle name="Followed Hyperlink" xfId="1051" builtinId="9" hidden="1"/>
    <cellStyle name="Followed Hyperlink" xfId="1047" builtinId="9" hidden="1"/>
    <cellStyle name="Followed Hyperlink" xfId="1043" builtinId="9" hidden="1"/>
    <cellStyle name="Followed Hyperlink" xfId="1039" builtinId="9" hidden="1"/>
    <cellStyle name="Followed Hyperlink" xfId="1035" builtinId="9" hidden="1"/>
    <cellStyle name="Followed Hyperlink" xfId="1031" builtinId="9" hidden="1"/>
    <cellStyle name="Followed Hyperlink" xfId="1027" builtinId="9" hidden="1"/>
    <cellStyle name="Followed Hyperlink" xfId="1023" builtinId="9" hidden="1"/>
    <cellStyle name="Followed Hyperlink" xfId="1019" builtinId="9" hidden="1"/>
    <cellStyle name="Followed Hyperlink" xfId="1015" builtinId="9" hidden="1"/>
    <cellStyle name="Followed Hyperlink" xfId="1011" builtinId="9" hidden="1"/>
    <cellStyle name="Followed Hyperlink" xfId="1007" builtinId="9" hidden="1"/>
    <cellStyle name="Followed Hyperlink" xfId="1003" builtinId="9" hidden="1"/>
    <cellStyle name="Followed Hyperlink" xfId="999" builtinId="9" hidden="1"/>
    <cellStyle name="Followed Hyperlink" xfId="995" builtinId="9" hidden="1"/>
    <cellStyle name="Followed Hyperlink" xfId="991" builtinId="9" hidden="1"/>
    <cellStyle name="Followed Hyperlink" xfId="987" builtinId="9" hidden="1"/>
    <cellStyle name="Followed Hyperlink" xfId="983" builtinId="9" hidden="1"/>
    <cellStyle name="Followed Hyperlink" xfId="979" builtinId="9" hidden="1"/>
    <cellStyle name="Followed Hyperlink" xfId="975" builtinId="9" hidden="1"/>
    <cellStyle name="Followed Hyperlink" xfId="971" builtinId="9" hidden="1"/>
    <cellStyle name="Followed Hyperlink" xfId="967" builtinId="9" hidden="1"/>
    <cellStyle name="Followed Hyperlink" xfId="963" builtinId="9" hidden="1"/>
    <cellStyle name="Followed Hyperlink" xfId="959" builtinId="9" hidden="1"/>
    <cellStyle name="Followed Hyperlink" xfId="955" builtinId="9" hidden="1"/>
    <cellStyle name="Followed Hyperlink" xfId="951" builtinId="9" hidden="1"/>
    <cellStyle name="Followed Hyperlink" xfId="947" builtinId="9" hidden="1"/>
    <cellStyle name="Followed Hyperlink" xfId="943" builtinId="9" hidden="1"/>
    <cellStyle name="Followed Hyperlink" xfId="939" builtinId="9" hidden="1"/>
    <cellStyle name="Followed Hyperlink" xfId="935" builtinId="9" hidden="1"/>
    <cellStyle name="Followed Hyperlink" xfId="931" builtinId="9" hidden="1"/>
    <cellStyle name="Followed Hyperlink" xfId="927" builtinId="9" hidden="1"/>
    <cellStyle name="Followed Hyperlink" xfId="923" builtinId="9" hidden="1"/>
    <cellStyle name="Followed Hyperlink" xfId="919" builtinId="9" hidden="1"/>
    <cellStyle name="Followed Hyperlink" xfId="915" builtinId="9" hidden="1"/>
    <cellStyle name="Followed Hyperlink" xfId="911" builtinId="9" hidden="1"/>
    <cellStyle name="Followed Hyperlink" xfId="907" builtinId="9" hidden="1"/>
    <cellStyle name="Followed Hyperlink" xfId="903" builtinId="9" hidden="1"/>
    <cellStyle name="Followed Hyperlink" xfId="899" builtinId="9" hidden="1"/>
    <cellStyle name="Followed Hyperlink" xfId="895" builtinId="9" hidden="1"/>
    <cellStyle name="Followed Hyperlink" xfId="891" builtinId="9" hidden="1"/>
    <cellStyle name="Followed Hyperlink" xfId="887" builtinId="9" hidden="1"/>
    <cellStyle name="Followed Hyperlink" xfId="883" builtinId="9" hidden="1"/>
    <cellStyle name="Followed Hyperlink" xfId="879" builtinId="9" hidden="1"/>
    <cellStyle name="Followed Hyperlink" xfId="875" builtinId="9" hidden="1"/>
    <cellStyle name="Followed Hyperlink" xfId="871" builtinId="9" hidden="1"/>
    <cellStyle name="Followed Hyperlink" xfId="867" builtinId="9" hidden="1"/>
    <cellStyle name="Followed Hyperlink" xfId="863" builtinId="9" hidden="1"/>
    <cellStyle name="Followed Hyperlink" xfId="859" builtinId="9" hidden="1"/>
    <cellStyle name="Followed Hyperlink" xfId="855" builtinId="9" hidden="1"/>
    <cellStyle name="Followed Hyperlink" xfId="851" builtinId="9" hidden="1"/>
    <cellStyle name="Followed Hyperlink" xfId="847" builtinId="9" hidden="1"/>
    <cellStyle name="Followed Hyperlink" xfId="843" builtinId="9" hidden="1"/>
    <cellStyle name="Followed Hyperlink" xfId="839" builtinId="9" hidden="1"/>
    <cellStyle name="Followed Hyperlink" xfId="835" builtinId="9" hidden="1"/>
    <cellStyle name="Followed Hyperlink" xfId="831" builtinId="9" hidden="1"/>
    <cellStyle name="Followed Hyperlink" xfId="827" builtinId="9" hidden="1"/>
    <cellStyle name="Followed Hyperlink" xfId="823" builtinId="9" hidden="1"/>
    <cellStyle name="Followed Hyperlink" xfId="819" builtinId="9" hidden="1"/>
    <cellStyle name="Followed Hyperlink" xfId="815" builtinId="9" hidden="1"/>
    <cellStyle name="Followed Hyperlink" xfId="811" builtinId="9" hidden="1"/>
    <cellStyle name="Followed Hyperlink" xfId="807" builtinId="9" hidden="1"/>
    <cellStyle name="Followed Hyperlink" xfId="803" builtinId="9" hidden="1"/>
    <cellStyle name="Followed Hyperlink" xfId="799" builtinId="9" hidden="1"/>
    <cellStyle name="Followed Hyperlink" xfId="795" builtinId="9" hidden="1"/>
    <cellStyle name="Followed Hyperlink" xfId="791" builtinId="9" hidden="1"/>
    <cellStyle name="Followed Hyperlink" xfId="787" builtinId="9" hidden="1"/>
    <cellStyle name="Followed Hyperlink" xfId="783" builtinId="9" hidden="1"/>
    <cellStyle name="Followed Hyperlink" xfId="779" builtinId="9" hidden="1"/>
    <cellStyle name="Followed Hyperlink" xfId="775" builtinId="9" hidden="1"/>
    <cellStyle name="Followed Hyperlink" xfId="771" builtinId="9" hidden="1"/>
    <cellStyle name="Followed Hyperlink" xfId="767" builtinId="9" hidden="1"/>
    <cellStyle name="Followed Hyperlink" xfId="763" builtinId="9" hidden="1"/>
    <cellStyle name="Followed Hyperlink" xfId="759" builtinId="9" hidden="1"/>
    <cellStyle name="Followed Hyperlink" xfId="755" builtinId="9" hidden="1"/>
    <cellStyle name="Followed Hyperlink" xfId="751" builtinId="9" hidden="1"/>
    <cellStyle name="Followed Hyperlink" xfId="747" builtinId="9" hidden="1"/>
    <cellStyle name="Followed Hyperlink" xfId="743" builtinId="9" hidden="1"/>
    <cellStyle name="Followed Hyperlink" xfId="739" builtinId="9" hidden="1"/>
    <cellStyle name="Followed Hyperlink" xfId="735" builtinId="9" hidden="1"/>
    <cellStyle name="Followed Hyperlink" xfId="731" builtinId="9" hidden="1"/>
    <cellStyle name="Followed Hyperlink" xfId="727" builtinId="9" hidden="1"/>
    <cellStyle name="Followed Hyperlink" xfId="723" builtinId="9" hidden="1"/>
    <cellStyle name="Followed Hyperlink" xfId="719" builtinId="9" hidden="1"/>
    <cellStyle name="Followed Hyperlink" xfId="715" builtinId="9" hidden="1"/>
    <cellStyle name="Followed Hyperlink" xfId="711" builtinId="9" hidden="1"/>
    <cellStyle name="Followed Hyperlink" xfId="707" builtinId="9" hidden="1"/>
    <cellStyle name="Followed Hyperlink" xfId="703" builtinId="9" hidden="1"/>
    <cellStyle name="Followed Hyperlink" xfId="699" builtinId="9" hidden="1"/>
    <cellStyle name="Followed Hyperlink" xfId="695" builtinId="9" hidden="1"/>
    <cellStyle name="Followed Hyperlink" xfId="691" builtinId="9" hidden="1"/>
    <cellStyle name="Followed Hyperlink" xfId="687" builtinId="9" hidden="1"/>
    <cellStyle name="Followed Hyperlink" xfId="683" builtinId="9" hidden="1"/>
    <cellStyle name="Followed Hyperlink" xfId="679" builtinId="9" hidden="1"/>
    <cellStyle name="Followed Hyperlink" xfId="675" builtinId="9" hidden="1"/>
    <cellStyle name="Followed Hyperlink" xfId="671" builtinId="9" hidden="1"/>
    <cellStyle name="Followed Hyperlink" xfId="667" builtinId="9" hidden="1"/>
    <cellStyle name="Followed Hyperlink" xfId="663" builtinId="9" hidden="1"/>
    <cellStyle name="Followed Hyperlink" xfId="659" builtinId="9" hidden="1"/>
    <cellStyle name="Followed Hyperlink" xfId="655" builtinId="9" hidden="1"/>
    <cellStyle name="Followed Hyperlink" xfId="651" builtinId="9" hidden="1"/>
    <cellStyle name="Followed Hyperlink" xfId="647" builtinId="9" hidden="1"/>
    <cellStyle name="Followed Hyperlink" xfId="643" builtinId="9" hidden="1"/>
    <cellStyle name="Followed Hyperlink" xfId="639" builtinId="9" hidden="1"/>
    <cellStyle name="Followed Hyperlink" xfId="635" builtinId="9" hidden="1"/>
    <cellStyle name="Followed Hyperlink" xfId="631" builtinId="9" hidden="1"/>
    <cellStyle name="Followed Hyperlink" xfId="627" builtinId="9" hidden="1"/>
    <cellStyle name="Followed Hyperlink" xfId="623" builtinId="9" hidden="1"/>
    <cellStyle name="Followed Hyperlink" xfId="619" builtinId="9" hidden="1"/>
    <cellStyle name="Followed Hyperlink" xfId="615" builtinId="9" hidden="1"/>
    <cellStyle name="Followed Hyperlink" xfId="611" builtinId="9" hidden="1"/>
    <cellStyle name="Followed Hyperlink" xfId="607" builtinId="9" hidden="1"/>
    <cellStyle name="Followed Hyperlink" xfId="603" builtinId="9" hidden="1"/>
    <cellStyle name="Followed Hyperlink" xfId="599" builtinId="9" hidden="1"/>
    <cellStyle name="Followed Hyperlink" xfId="595" builtinId="9" hidden="1"/>
    <cellStyle name="Followed Hyperlink" xfId="591" builtinId="9" hidden="1"/>
    <cellStyle name="Followed Hyperlink" xfId="587" builtinId="9" hidden="1"/>
    <cellStyle name="Followed Hyperlink" xfId="583" builtinId="9" hidden="1"/>
    <cellStyle name="Followed Hyperlink" xfId="579" builtinId="9" hidden="1"/>
    <cellStyle name="Followed Hyperlink" xfId="575" builtinId="9" hidden="1"/>
    <cellStyle name="Followed Hyperlink" xfId="571" builtinId="9" hidden="1"/>
    <cellStyle name="Followed Hyperlink" xfId="567" builtinId="9" hidden="1"/>
    <cellStyle name="Followed Hyperlink" xfId="563" builtinId="9" hidden="1"/>
    <cellStyle name="Followed Hyperlink" xfId="559" builtinId="9" hidden="1"/>
    <cellStyle name="Followed Hyperlink" xfId="555" builtinId="9" hidden="1"/>
    <cellStyle name="Followed Hyperlink" xfId="551" builtinId="9" hidden="1"/>
    <cellStyle name="Followed Hyperlink" xfId="547" builtinId="9" hidden="1"/>
    <cellStyle name="Followed Hyperlink" xfId="543" builtinId="9" hidden="1"/>
    <cellStyle name="Followed Hyperlink" xfId="539" builtinId="9" hidden="1"/>
    <cellStyle name="Followed Hyperlink" xfId="535" builtinId="9" hidden="1"/>
    <cellStyle name="Followed Hyperlink" xfId="531" builtinId="9" hidden="1"/>
    <cellStyle name="Followed Hyperlink" xfId="527" builtinId="9" hidden="1"/>
    <cellStyle name="Followed Hyperlink" xfId="523" builtinId="9" hidden="1"/>
    <cellStyle name="Followed Hyperlink" xfId="519" builtinId="9" hidden="1"/>
    <cellStyle name="Followed Hyperlink" xfId="515" builtinId="9" hidden="1"/>
    <cellStyle name="Followed Hyperlink" xfId="511" builtinId="9" hidden="1"/>
    <cellStyle name="Followed Hyperlink" xfId="507" builtinId="9" hidden="1"/>
    <cellStyle name="Followed Hyperlink" xfId="503" builtinId="9" hidden="1"/>
    <cellStyle name="Followed Hyperlink" xfId="499" builtinId="9" hidden="1"/>
    <cellStyle name="Followed Hyperlink" xfId="495" builtinId="9" hidden="1"/>
    <cellStyle name="Followed Hyperlink" xfId="491" builtinId="9" hidden="1"/>
    <cellStyle name="Followed Hyperlink" xfId="487" builtinId="9" hidden="1"/>
    <cellStyle name="Followed Hyperlink" xfId="483" builtinId="9" hidden="1"/>
    <cellStyle name="Followed Hyperlink" xfId="479" builtinId="9" hidden="1"/>
    <cellStyle name="Followed Hyperlink" xfId="475" builtinId="9" hidden="1"/>
    <cellStyle name="Followed Hyperlink" xfId="471" builtinId="9" hidden="1"/>
    <cellStyle name="Followed Hyperlink" xfId="467" builtinId="9" hidden="1"/>
    <cellStyle name="Followed Hyperlink" xfId="463" builtinId="9" hidden="1"/>
    <cellStyle name="Followed Hyperlink" xfId="459" builtinId="9" hidden="1"/>
    <cellStyle name="Followed Hyperlink" xfId="455" builtinId="9" hidden="1"/>
    <cellStyle name="Followed Hyperlink" xfId="451" builtinId="9" hidden="1"/>
    <cellStyle name="Followed Hyperlink" xfId="447" builtinId="9" hidden="1"/>
    <cellStyle name="Followed Hyperlink" xfId="443" builtinId="9" hidden="1"/>
    <cellStyle name="Followed Hyperlink" xfId="439" builtinId="9" hidden="1"/>
    <cellStyle name="Followed Hyperlink" xfId="435" builtinId="9" hidden="1"/>
    <cellStyle name="Followed Hyperlink" xfId="431" builtinId="9" hidden="1"/>
    <cellStyle name="Followed Hyperlink" xfId="427" builtinId="9" hidden="1"/>
    <cellStyle name="Followed Hyperlink" xfId="423" builtinId="9" hidden="1"/>
    <cellStyle name="Followed Hyperlink" xfId="419" builtinId="9" hidden="1"/>
    <cellStyle name="Followed Hyperlink" xfId="415" builtinId="9" hidden="1"/>
    <cellStyle name="Followed Hyperlink" xfId="411" builtinId="9" hidden="1"/>
    <cellStyle name="Followed Hyperlink" xfId="407" builtinId="9" hidden="1"/>
    <cellStyle name="Followed Hyperlink" xfId="403" builtinId="9" hidden="1"/>
    <cellStyle name="Followed Hyperlink" xfId="399" builtinId="9" hidden="1"/>
    <cellStyle name="Followed Hyperlink" xfId="395" builtinId="9" hidden="1"/>
    <cellStyle name="Followed Hyperlink" xfId="391" builtinId="9" hidden="1"/>
    <cellStyle name="Followed Hyperlink" xfId="387" builtinId="9" hidden="1"/>
    <cellStyle name="Followed Hyperlink" xfId="383" builtinId="9" hidden="1"/>
    <cellStyle name="Followed Hyperlink" xfId="379" builtinId="9" hidden="1"/>
    <cellStyle name="Followed Hyperlink" xfId="375" builtinId="9" hidden="1"/>
    <cellStyle name="Followed Hyperlink" xfId="371" builtinId="9" hidden="1"/>
    <cellStyle name="Followed Hyperlink" xfId="367" builtinId="9" hidden="1"/>
    <cellStyle name="Followed Hyperlink" xfId="363" builtinId="9" hidden="1"/>
    <cellStyle name="Followed Hyperlink" xfId="359" builtinId="9" hidden="1"/>
    <cellStyle name="Followed Hyperlink" xfId="355" builtinId="9" hidden="1"/>
    <cellStyle name="Followed Hyperlink" xfId="351" builtinId="9" hidden="1"/>
    <cellStyle name="Followed Hyperlink" xfId="347" builtinId="9" hidden="1"/>
    <cellStyle name="Followed Hyperlink" xfId="343" builtinId="9" hidden="1"/>
    <cellStyle name="Followed Hyperlink" xfId="339" builtinId="9" hidden="1"/>
    <cellStyle name="Followed Hyperlink" xfId="335" builtinId="9" hidden="1"/>
    <cellStyle name="Followed Hyperlink" xfId="331" builtinId="9" hidden="1"/>
    <cellStyle name="Followed Hyperlink" xfId="327" builtinId="9" hidden="1"/>
    <cellStyle name="Followed Hyperlink" xfId="323" builtinId="9" hidden="1"/>
    <cellStyle name="Followed Hyperlink" xfId="319" builtinId="9" hidden="1"/>
    <cellStyle name="Followed Hyperlink" xfId="315" builtinId="9" hidden="1"/>
    <cellStyle name="Followed Hyperlink" xfId="311" builtinId="9" hidden="1"/>
    <cellStyle name="Followed Hyperlink" xfId="307" builtinId="9" hidden="1"/>
    <cellStyle name="Followed Hyperlink" xfId="303" builtinId="9" hidden="1"/>
    <cellStyle name="Followed Hyperlink" xfId="299" builtinId="9" hidden="1"/>
    <cellStyle name="Followed Hyperlink" xfId="295" builtinId="9" hidden="1"/>
    <cellStyle name="Followed Hyperlink" xfId="291" builtinId="9" hidden="1"/>
    <cellStyle name="Followed Hyperlink" xfId="287" builtinId="9" hidden="1"/>
    <cellStyle name="Followed Hyperlink" xfId="283" builtinId="9" hidden="1"/>
    <cellStyle name="Followed Hyperlink" xfId="279" builtinId="9" hidden="1"/>
    <cellStyle name="Followed Hyperlink" xfId="275" builtinId="9" hidden="1"/>
    <cellStyle name="Followed Hyperlink" xfId="271" builtinId="9" hidden="1"/>
    <cellStyle name="Followed Hyperlink" xfId="267" builtinId="9" hidden="1"/>
    <cellStyle name="Followed Hyperlink" xfId="263" builtinId="9" hidden="1"/>
    <cellStyle name="Followed Hyperlink" xfId="259" builtinId="9" hidden="1"/>
    <cellStyle name="Followed Hyperlink" xfId="255" builtinId="9" hidden="1"/>
    <cellStyle name="Followed Hyperlink" xfId="251" builtinId="9" hidden="1"/>
    <cellStyle name="Followed Hyperlink" xfId="247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689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Good" xfId="2780" builtinId="26"/>
    <cellStyle name="Hyperlink" xfId="590" builtinId="8" hidden="1"/>
    <cellStyle name="Hyperlink" xfId="592" builtinId="8" hidden="1"/>
    <cellStyle name="Hyperlink" xfId="594" builtinId="8" hidden="1"/>
    <cellStyle name="Hyperlink" xfId="598" builtinId="8" hidden="1"/>
    <cellStyle name="Hyperlink" xfId="600" builtinId="8" hidden="1"/>
    <cellStyle name="Hyperlink" xfId="602" builtinId="8" hidden="1"/>
    <cellStyle name="Hyperlink" xfId="606" builtinId="8" hidden="1"/>
    <cellStyle name="Hyperlink" xfId="608" builtinId="8" hidden="1"/>
    <cellStyle name="Hyperlink" xfId="610" builtinId="8" hidden="1"/>
    <cellStyle name="Hyperlink" xfId="614" builtinId="8" hidden="1"/>
    <cellStyle name="Hyperlink" xfId="616" builtinId="8" hidden="1"/>
    <cellStyle name="Hyperlink" xfId="618" builtinId="8" hidden="1"/>
    <cellStyle name="Hyperlink" xfId="622" builtinId="8" hidden="1"/>
    <cellStyle name="Hyperlink" xfId="624" builtinId="8" hidden="1"/>
    <cellStyle name="Hyperlink" xfId="626" builtinId="8" hidden="1"/>
    <cellStyle name="Hyperlink" xfId="630" builtinId="8" hidden="1"/>
    <cellStyle name="Hyperlink" xfId="632" builtinId="8" hidden="1"/>
    <cellStyle name="Hyperlink" xfId="634" builtinId="8" hidden="1"/>
    <cellStyle name="Hyperlink" xfId="638" builtinId="8" hidden="1"/>
    <cellStyle name="Hyperlink" xfId="640" builtinId="8" hidden="1"/>
    <cellStyle name="Hyperlink" xfId="642" builtinId="8" hidden="1"/>
    <cellStyle name="Hyperlink" xfId="646" builtinId="8" hidden="1"/>
    <cellStyle name="Hyperlink" xfId="648" builtinId="8" hidden="1"/>
    <cellStyle name="Hyperlink" xfId="650" builtinId="8" hidden="1"/>
    <cellStyle name="Hyperlink" xfId="654" builtinId="8" hidden="1"/>
    <cellStyle name="Hyperlink" xfId="656" builtinId="8" hidden="1"/>
    <cellStyle name="Hyperlink" xfId="658" builtinId="8" hidden="1"/>
    <cellStyle name="Hyperlink" xfId="662" builtinId="8" hidden="1"/>
    <cellStyle name="Hyperlink" xfId="664" builtinId="8" hidden="1"/>
    <cellStyle name="Hyperlink" xfId="666" builtinId="8" hidden="1"/>
    <cellStyle name="Hyperlink" xfId="670" builtinId="8" hidden="1"/>
    <cellStyle name="Hyperlink" xfId="672" builtinId="8" hidden="1"/>
    <cellStyle name="Hyperlink" xfId="674" builtinId="8" hidden="1"/>
    <cellStyle name="Hyperlink" xfId="678" builtinId="8" hidden="1"/>
    <cellStyle name="Hyperlink" xfId="680" builtinId="8" hidden="1"/>
    <cellStyle name="Hyperlink" xfId="682" builtinId="8" hidden="1"/>
    <cellStyle name="Hyperlink" xfId="686" builtinId="8" hidden="1"/>
    <cellStyle name="Hyperlink" xfId="688" builtinId="8" hidden="1"/>
    <cellStyle name="Hyperlink" xfId="690" builtinId="8" hidden="1"/>
    <cellStyle name="Hyperlink" xfId="694" builtinId="8" hidden="1"/>
    <cellStyle name="Hyperlink" xfId="696" builtinId="8" hidden="1"/>
    <cellStyle name="Hyperlink" xfId="698" builtinId="8" hidden="1"/>
    <cellStyle name="Hyperlink" xfId="702" builtinId="8" hidden="1"/>
    <cellStyle name="Hyperlink" xfId="704" builtinId="8" hidden="1"/>
    <cellStyle name="Hyperlink" xfId="706" builtinId="8" hidden="1"/>
    <cellStyle name="Hyperlink" xfId="710" builtinId="8" hidden="1"/>
    <cellStyle name="Hyperlink" xfId="712" builtinId="8" hidden="1"/>
    <cellStyle name="Hyperlink" xfId="714" builtinId="8" hidden="1"/>
    <cellStyle name="Hyperlink" xfId="718" builtinId="8" hidden="1"/>
    <cellStyle name="Hyperlink" xfId="720" builtinId="8" hidden="1"/>
    <cellStyle name="Hyperlink" xfId="722" builtinId="8" hidden="1"/>
    <cellStyle name="Hyperlink" xfId="726" builtinId="8" hidden="1"/>
    <cellStyle name="Hyperlink" xfId="728" builtinId="8" hidden="1"/>
    <cellStyle name="Hyperlink" xfId="730" builtinId="8" hidden="1"/>
    <cellStyle name="Hyperlink" xfId="734" builtinId="8" hidden="1"/>
    <cellStyle name="Hyperlink" xfId="736" builtinId="8" hidden="1"/>
    <cellStyle name="Hyperlink" xfId="738" builtinId="8" hidden="1"/>
    <cellStyle name="Hyperlink" xfId="742" builtinId="8" hidden="1"/>
    <cellStyle name="Hyperlink" xfId="744" builtinId="8" hidden="1"/>
    <cellStyle name="Hyperlink" xfId="746" builtinId="8" hidden="1"/>
    <cellStyle name="Hyperlink" xfId="750" builtinId="8" hidden="1"/>
    <cellStyle name="Hyperlink" xfId="752" builtinId="8" hidden="1"/>
    <cellStyle name="Hyperlink" xfId="754" builtinId="8" hidden="1"/>
    <cellStyle name="Hyperlink" xfId="758" builtinId="8" hidden="1"/>
    <cellStyle name="Hyperlink" xfId="760" builtinId="8" hidden="1"/>
    <cellStyle name="Hyperlink" xfId="762" builtinId="8" hidden="1"/>
    <cellStyle name="Hyperlink" xfId="766" builtinId="8" hidden="1"/>
    <cellStyle name="Hyperlink" xfId="768" builtinId="8" hidden="1"/>
    <cellStyle name="Hyperlink" xfId="770" builtinId="8" hidden="1"/>
    <cellStyle name="Hyperlink" xfId="774" builtinId="8" hidden="1"/>
    <cellStyle name="Hyperlink" xfId="776" builtinId="8" hidden="1"/>
    <cellStyle name="Hyperlink" xfId="778" builtinId="8" hidden="1"/>
    <cellStyle name="Hyperlink" xfId="782" builtinId="8" hidden="1"/>
    <cellStyle name="Hyperlink" xfId="784" builtinId="8" hidden="1"/>
    <cellStyle name="Hyperlink" xfId="786" builtinId="8" hidden="1"/>
    <cellStyle name="Hyperlink" xfId="790" builtinId="8" hidden="1"/>
    <cellStyle name="Hyperlink" xfId="792" builtinId="8" hidden="1"/>
    <cellStyle name="Hyperlink" xfId="794" builtinId="8" hidden="1"/>
    <cellStyle name="Hyperlink" xfId="798" builtinId="8" hidden="1"/>
    <cellStyle name="Hyperlink" xfId="800" builtinId="8" hidden="1"/>
    <cellStyle name="Hyperlink" xfId="802" builtinId="8" hidden="1"/>
    <cellStyle name="Hyperlink" xfId="806" builtinId="8" hidden="1"/>
    <cellStyle name="Hyperlink" xfId="808" builtinId="8" hidden="1"/>
    <cellStyle name="Hyperlink" xfId="810" builtinId="8" hidden="1"/>
    <cellStyle name="Hyperlink" xfId="814" builtinId="8" hidden="1"/>
    <cellStyle name="Hyperlink" xfId="816" builtinId="8" hidden="1"/>
    <cellStyle name="Hyperlink" xfId="818" builtinId="8" hidden="1"/>
    <cellStyle name="Hyperlink" xfId="822" builtinId="8" hidden="1"/>
    <cellStyle name="Hyperlink" xfId="824" builtinId="8" hidden="1"/>
    <cellStyle name="Hyperlink" xfId="826" builtinId="8" hidden="1"/>
    <cellStyle name="Hyperlink" xfId="830" builtinId="8" hidden="1"/>
    <cellStyle name="Hyperlink" xfId="832" builtinId="8" hidden="1"/>
    <cellStyle name="Hyperlink" xfId="834" builtinId="8" hidden="1"/>
    <cellStyle name="Hyperlink" xfId="838" builtinId="8" hidden="1"/>
    <cellStyle name="Hyperlink" xfId="840" builtinId="8" hidden="1"/>
    <cellStyle name="Hyperlink" xfId="842" builtinId="8" hidden="1"/>
    <cellStyle name="Hyperlink" xfId="846" builtinId="8" hidden="1"/>
    <cellStyle name="Hyperlink" xfId="848" builtinId="8" hidden="1"/>
    <cellStyle name="Hyperlink" xfId="850" builtinId="8" hidden="1"/>
    <cellStyle name="Hyperlink" xfId="854" builtinId="8" hidden="1"/>
    <cellStyle name="Hyperlink" xfId="856" builtinId="8" hidden="1"/>
    <cellStyle name="Hyperlink" xfId="858" builtinId="8" hidden="1"/>
    <cellStyle name="Hyperlink" xfId="862" builtinId="8" hidden="1"/>
    <cellStyle name="Hyperlink" xfId="864" builtinId="8" hidden="1"/>
    <cellStyle name="Hyperlink" xfId="866" builtinId="8" hidden="1"/>
    <cellStyle name="Hyperlink" xfId="870" builtinId="8" hidden="1"/>
    <cellStyle name="Hyperlink" xfId="872" builtinId="8" hidden="1"/>
    <cellStyle name="Hyperlink" xfId="874" builtinId="8" hidden="1"/>
    <cellStyle name="Hyperlink" xfId="878" builtinId="8" hidden="1"/>
    <cellStyle name="Hyperlink" xfId="880" builtinId="8" hidden="1"/>
    <cellStyle name="Hyperlink" xfId="882" builtinId="8" hidden="1"/>
    <cellStyle name="Hyperlink" xfId="886" builtinId="8" hidden="1"/>
    <cellStyle name="Hyperlink" xfId="888" builtinId="8" hidden="1"/>
    <cellStyle name="Hyperlink" xfId="890" builtinId="8" hidden="1"/>
    <cellStyle name="Hyperlink" xfId="894" builtinId="8" hidden="1"/>
    <cellStyle name="Hyperlink" xfId="896" builtinId="8" hidden="1"/>
    <cellStyle name="Hyperlink" xfId="898" builtinId="8" hidden="1"/>
    <cellStyle name="Hyperlink" xfId="902" builtinId="8" hidden="1"/>
    <cellStyle name="Hyperlink" xfId="904" builtinId="8" hidden="1"/>
    <cellStyle name="Hyperlink" xfId="906" builtinId="8" hidden="1"/>
    <cellStyle name="Hyperlink" xfId="910" builtinId="8" hidden="1"/>
    <cellStyle name="Hyperlink" xfId="912" builtinId="8" hidden="1"/>
    <cellStyle name="Hyperlink" xfId="914" builtinId="8" hidden="1"/>
    <cellStyle name="Hyperlink" xfId="918" builtinId="8" hidden="1"/>
    <cellStyle name="Hyperlink" xfId="920" builtinId="8" hidden="1"/>
    <cellStyle name="Hyperlink" xfId="922" builtinId="8" hidden="1"/>
    <cellStyle name="Hyperlink" xfId="926" builtinId="8" hidden="1"/>
    <cellStyle name="Hyperlink" xfId="928" builtinId="8" hidden="1"/>
    <cellStyle name="Hyperlink" xfId="930" builtinId="8" hidden="1"/>
    <cellStyle name="Hyperlink" xfId="934" builtinId="8" hidden="1"/>
    <cellStyle name="Hyperlink" xfId="936" builtinId="8" hidden="1"/>
    <cellStyle name="Hyperlink" xfId="938" builtinId="8" hidden="1"/>
    <cellStyle name="Hyperlink" xfId="942" builtinId="8" hidden="1"/>
    <cellStyle name="Hyperlink" xfId="944" builtinId="8" hidden="1"/>
    <cellStyle name="Hyperlink" xfId="946" builtinId="8" hidden="1"/>
    <cellStyle name="Hyperlink" xfId="950" builtinId="8" hidden="1"/>
    <cellStyle name="Hyperlink" xfId="952" builtinId="8" hidden="1"/>
    <cellStyle name="Hyperlink" xfId="954" builtinId="8" hidden="1"/>
    <cellStyle name="Hyperlink" xfId="958" builtinId="8" hidden="1"/>
    <cellStyle name="Hyperlink" xfId="960" builtinId="8" hidden="1"/>
    <cellStyle name="Hyperlink" xfId="962" builtinId="8" hidden="1"/>
    <cellStyle name="Hyperlink" xfId="966" builtinId="8" hidden="1"/>
    <cellStyle name="Hyperlink" xfId="968" builtinId="8" hidden="1"/>
    <cellStyle name="Hyperlink" xfId="970" builtinId="8" hidden="1"/>
    <cellStyle name="Hyperlink" xfId="974" builtinId="8" hidden="1"/>
    <cellStyle name="Hyperlink" xfId="976" builtinId="8" hidden="1"/>
    <cellStyle name="Hyperlink" xfId="978" builtinId="8" hidden="1"/>
    <cellStyle name="Hyperlink" xfId="982" builtinId="8" hidden="1"/>
    <cellStyle name="Hyperlink" xfId="984" builtinId="8" hidden="1"/>
    <cellStyle name="Hyperlink" xfId="986" builtinId="8" hidden="1"/>
    <cellStyle name="Hyperlink" xfId="990" builtinId="8" hidden="1"/>
    <cellStyle name="Hyperlink" xfId="992" builtinId="8" hidden="1"/>
    <cellStyle name="Hyperlink" xfId="994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6" builtinId="8" hidden="1"/>
    <cellStyle name="Hyperlink" xfId="1684" builtinId="8" hidden="1"/>
    <cellStyle name="Hyperlink" xfId="1676" builtinId="8" hidden="1"/>
    <cellStyle name="Hyperlink" xfId="1668" builtinId="8" hidden="1"/>
    <cellStyle name="Hyperlink" xfId="1660" builtinId="8" hidden="1"/>
    <cellStyle name="Hyperlink" xfId="1652" builtinId="8" hidden="1"/>
    <cellStyle name="Hyperlink" xfId="1644" builtinId="8" hidden="1"/>
    <cellStyle name="Hyperlink" xfId="1636" builtinId="8" hidden="1"/>
    <cellStyle name="Hyperlink" xfId="1628" builtinId="8" hidden="1"/>
    <cellStyle name="Hyperlink" xfId="1620" builtinId="8" hidden="1"/>
    <cellStyle name="Hyperlink" xfId="1612" builtinId="8" hidden="1"/>
    <cellStyle name="Hyperlink" xfId="1604" builtinId="8" hidden="1"/>
    <cellStyle name="Hyperlink" xfId="1596" builtinId="8" hidden="1"/>
    <cellStyle name="Hyperlink" xfId="1588" builtinId="8" hidden="1"/>
    <cellStyle name="Hyperlink" xfId="1580" builtinId="8" hidden="1"/>
    <cellStyle name="Hyperlink" xfId="1572" builtinId="8" hidden="1"/>
    <cellStyle name="Hyperlink" xfId="1564" builtinId="8" hidden="1"/>
    <cellStyle name="Hyperlink" xfId="1556" builtinId="8" hidden="1"/>
    <cellStyle name="Hyperlink" xfId="1548" builtinId="8" hidden="1"/>
    <cellStyle name="Hyperlink" xfId="1540" builtinId="8" hidden="1"/>
    <cellStyle name="Hyperlink" xfId="1532" builtinId="8" hidden="1"/>
    <cellStyle name="Hyperlink" xfId="1524" builtinId="8" hidden="1"/>
    <cellStyle name="Hyperlink" xfId="1516" builtinId="8" hidden="1"/>
    <cellStyle name="Hyperlink" xfId="1508" builtinId="8" hidden="1"/>
    <cellStyle name="Hyperlink" xfId="1500" builtinId="8" hidden="1"/>
    <cellStyle name="Hyperlink" xfId="1492" builtinId="8" hidden="1"/>
    <cellStyle name="Hyperlink" xfId="1484" builtinId="8" hidden="1"/>
    <cellStyle name="Hyperlink" xfId="1476" builtinId="8" hidden="1"/>
    <cellStyle name="Hyperlink" xfId="1468" builtinId="8" hidden="1"/>
    <cellStyle name="Hyperlink" xfId="1460" builtinId="8" hidden="1"/>
    <cellStyle name="Hyperlink" xfId="1452" builtinId="8" hidden="1"/>
    <cellStyle name="Hyperlink" xfId="1444" builtinId="8" hidden="1"/>
    <cellStyle name="Hyperlink" xfId="1436" builtinId="8" hidden="1"/>
    <cellStyle name="Hyperlink" xfId="1428" builtinId="8" hidden="1"/>
    <cellStyle name="Hyperlink" xfId="1420" builtinId="8" hidden="1"/>
    <cellStyle name="Hyperlink" xfId="1412" builtinId="8" hidden="1"/>
    <cellStyle name="Hyperlink" xfId="1404" builtinId="8" hidden="1"/>
    <cellStyle name="Hyperlink" xfId="1396" builtinId="8" hidden="1"/>
    <cellStyle name="Hyperlink" xfId="1388" builtinId="8" hidden="1"/>
    <cellStyle name="Hyperlink" xfId="1380" builtinId="8" hidden="1"/>
    <cellStyle name="Hyperlink" xfId="1372" builtinId="8" hidden="1"/>
    <cellStyle name="Hyperlink" xfId="1364" builtinId="8" hidden="1"/>
    <cellStyle name="Hyperlink" xfId="1356" builtinId="8" hidden="1"/>
    <cellStyle name="Hyperlink" xfId="1348" builtinId="8" hidden="1"/>
    <cellStyle name="Hyperlink" xfId="1340" builtinId="8" hidden="1"/>
    <cellStyle name="Hyperlink" xfId="1332" builtinId="8" hidden="1"/>
    <cellStyle name="Hyperlink" xfId="1324" builtinId="8" hidden="1"/>
    <cellStyle name="Hyperlink" xfId="1316" builtinId="8" hidden="1"/>
    <cellStyle name="Hyperlink" xfId="1308" builtinId="8" hidden="1"/>
    <cellStyle name="Hyperlink" xfId="1300" builtinId="8" hidden="1"/>
    <cellStyle name="Hyperlink" xfId="1292" builtinId="8" hidden="1"/>
    <cellStyle name="Hyperlink" xfId="1284" builtinId="8" hidden="1"/>
    <cellStyle name="Hyperlink" xfId="1276" builtinId="8" hidden="1"/>
    <cellStyle name="Hyperlink" xfId="1268" builtinId="8" hidden="1"/>
    <cellStyle name="Hyperlink" xfId="1260" builtinId="8" hidden="1"/>
    <cellStyle name="Hyperlink" xfId="1252" builtinId="8" hidden="1"/>
    <cellStyle name="Hyperlink" xfId="1244" builtinId="8" hidden="1"/>
    <cellStyle name="Hyperlink" xfId="1236" builtinId="8" hidden="1"/>
    <cellStyle name="Hyperlink" xfId="1228" builtinId="8" hidden="1"/>
    <cellStyle name="Hyperlink" xfId="1220" builtinId="8" hidden="1"/>
    <cellStyle name="Hyperlink" xfId="1212" builtinId="8" hidden="1"/>
    <cellStyle name="Hyperlink" xfId="1204" builtinId="8" hidden="1"/>
    <cellStyle name="Hyperlink" xfId="1196" builtinId="8" hidden="1"/>
    <cellStyle name="Hyperlink" xfId="1188" builtinId="8" hidden="1"/>
    <cellStyle name="Hyperlink" xfId="1180" builtinId="8" hidden="1"/>
    <cellStyle name="Hyperlink" xfId="1172" builtinId="8" hidden="1"/>
    <cellStyle name="Hyperlink" xfId="1164" builtinId="8" hidden="1"/>
    <cellStyle name="Hyperlink" xfId="1156" builtinId="8" hidden="1"/>
    <cellStyle name="Hyperlink" xfId="1148" builtinId="8" hidden="1"/>
    <cellStyle name="Hyperlink" xfId="1140" builtinId="8" hidden="1"/>
    <cellStyle name="Hyperlink" xfId="1132" builtinId="8" hidden="1"/>
    <cellStyle name="Hyperlink" xfId="1124" builtinId="8" hidden="1"/>
    <cellStyle name="Hyperlink" xfId="1116" builtinId="8" hidden="1"/>
    <cellStyle name="Hyperlink" xfId="1108" builtinId="8" hidden="1"/>
    <cellStyle name="Hyperlink" xfId="1100" builtinId="8" hidden="1"/>
    <cellStyle name="Hyperlink" xfId="1092" builtinId="8" hidden="1"/>
    <cellStyle name="Hyperlink" xfId="1084" builtinId="8" hidden="1"/>
    <cellStyle name="Hyperlink" xfId="1076" builtinId="8" hidden="1"/>
    <cellStyle name="Hyperlink" xfId="1068" builtinId="8" hidden="1"/>
    <cellStyle name="Hyperlink" xfId="1060" builtinId="8" hidden="1"/>
    <cellStyle name="Hyperlink" xfId="1052" builtinId="8" hidden="1"/>
    <cellStyle name="Hyperlink" xfId="1044" builtinId="8" hidden="1"/>
    <cellStyle name="Hyperlink" xfId="1036" builtinId="8" hidden="1"/>
    <cellStyle name="Hyperlink" xfId="1028" builtinId="8" hidden="1"/>
    <cellStyle name="Hyperlink" xfId="1020" builtinId="8" hidden="1"/>
    <cellStyle name="Hyperlink" xfId="1012" builtinId="8" hidden="1"/>
    <cellStyle name="Hyperlink" xfId="1004" builtinId="8" hidden="1"/>
    <cellStyle name="Hyperlink" xfId="996" builtinId="8" hidden="1"/>
    <cellStyle name="Hyperlink" xfId="988" builtinId="8" hidden="1"/>
    <cellStyle name="Hyperlink" xfId="980" builtinId="8" hidden="1"/>
    <cellStyle name="Hyperlink" xfId="972" builtinId="8" hidden="1"/>
    <cellStyle name="Hyperlink" xfId="964" builtinId="8" hidden="1"/>
    <cellStyle name="Hyperlink" xfId="956" builtinId="8" hidden="1"/>
    <cellStyle name="Hyperlink" xfId="948" builtinId="8" hidden="1"/>
    <cellStyle name="Hyperlink" xfId="940" builtinId="8" hidden="1"/>
    <cellStyle name="Hyperlink" xfId="932" builtinId="8" hidden="1"/>
    <cellStyle name="Hyperlink" xfId="924" builtinId="8" hidden="1"/>
    <cellStyle name="Hyperlink" xfId="916" builtinId="8" hidden="1"/>
    <cellStyle name="Hyperlink" xfId="908" builtinId="8" hidden="1"/>
    <cellStyle name="Hyperlink" xfId="900" builtinId="8" hidden="1"/>
    <cellStyle name="Hyperlink" xfId="892" builtinId="8" hidden="1"/>
    <cellStyle name="Hyperlink" xfId="884" builtinId="8" hidden="1"/>
    <cellStyle name="Hyperlink" xfId="876" builtinId="8" hidden="1"/>
    <cellStyle name="Hyperlink" xfId="868" builtinId="8" hidden="1"/>
    <cellStyle name="Hyperlink" xfId="860" builtinId="8" hidden="1"/>
    <cellStyle name="Hyperlink" xfId="852" builtinId="8" hidden="1"/>
    <cellStyle name="Hyperlink" xfId="844" builtinId="8" hidden="1"/>
    <cellStyle name="Hyperlink" xfId="836" builtinId="8" hidden="1"/>
    <cellStyle name="Hyperlink" xfId="828" builtinId="8" hidden="1"/>
    <cellStyle name="Hyperlink" xfId="820" builtinId="8" hidden="1"/>
    <cellStyle name="Hyperlink" xfId="812" builtinId="8" hidden="1"/>
    <cellStyle name="Hyperlink" xfId="804" builtinId="8" hidden="1"/>
    <cellStyle name="Hyperlink" xfId="796" builtinId="8" hidden="1"/>
    <cellStyle name="Hyperlink" xfId="788" builtinId="8" hidden="1"/>
    <cellStyle name="Hyperlink" xfId="780" builtinId="8" hidden="1"/>
    <cellStyle name="Hyperlink" xfId="772" builtinId="8" hidden="1"/>
    <cellStyle name="Hyperlink" xfId="764" builtinId="8" hidden="1"/>
    <cellStyle name="Hyperlink" xfId="756" builtinId="8" hidden="1"/>
    <cellStyle name="Hyperlink" xfId="748" builtinId="8" hidden="1"/>
    <cellStyle name="Hyperlink" xfId="740" builtinId="8" hidden="1"/>
    <cellStyle name="Hyperlink" xfId="732" builtinId="8" hidden="1"/>
    <cellStyle name="Hyperlink" xfId="724" builtinId="8" hidden="1"/>
    <cellStyle name="Hyperlink" xfId="716" builtinId="8" hidden="1"/>
    <cellStyle name="Hyperlink" xfId="708" builtinId="8" hidden="1"/>
    <cellStyle name="Hyperlink" xfId="700" builtinId="8" hidden="1"/>
    <cellStyle name="Hyperlink" xfId="692" builtinId="8" hidden="1"/>
    <cellStyle name="Hyperlink" xfId="684" builtinId="8" hidden="1"/>
    <cellStyle name="Hyperlink" xfId="676" builtinId="8" hidden="1"/>
    <cellStyle name="Hyperlink" xfId="668" builtinId="8" hidden="1"/>
    <cellStyle name="Hyperlink" xfId="660" builtinId="8" hidden="1"/>
    <cellStyle name="Hyperlink" xfId="652" builtinId="8" hidden="1"/>
    <cellStyle name="Hyperlink" xfId="644" builtinId="8" hidden="1"/>
    <cellStyle name="Hyperlink" xfId="636" builtinId="8" hidden="1"/>
    <cellStyle name="Hyperlink" xfId="628" builtinId="8" hidden="1"/>
    <cellStyle name="Hyperlink" xfId="620" builtinId="8" hidden="1"/>
    <cellStyle name="Hyperlink" xfId="612" builtinId="8" hidden="1"/>
    <cellStyle name="Hyperlink" xfId="604" builtinId="8" hidden="1"/>
    <cellStyle name="Hyperlink" xfId="596" builtinId="8" hidden="1"/>
    <cellStyle name="Hyperlink" xfId="588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72" builtinId="8" hidden="1"/>
    <cellStyle name="Hyperlink" xfId="556" builtinId="8" hidden="1"/>
    <cellStyle name="Hyperlink" xfId="540" builtinId="8" hidden="1"/>
    <cellStyle name="Hyperlink" xfId="524" builtinId="8" hidden="1"/>
    <cellStyle name="Hyperlink" xfId="508" builtinId="8" hidden="1"/>
    <cellStyle name="Hyperlink" xfId="492" builtinId="8" hidden="1"/>
    <cellStyle name="Hyperlink" xfId="476" builtinId="8" hidden="1"/>
    <cellStyle name="Hyperlink" xfId="460" builtinId="8" hidden="1"/>
    <cellStyle name="Hyperlink" xfId="444" builtinId="8" hidden="1"/>
    <cellStyle name="Hyperlink" xfId="428" builtinId="8" hidden="1"/>
    <cellStyle name="Hyperlink" xfId="412" builtinId="8" hidden="1"/>
    <cellStyle name="Hyperlink" xfId="396" builtinId="8" hidden="1"/>
    <cellStyle name="Hyperlink" xfId="380" builtinId="8" hidden="1"/>
    <cellStyle name="Hyperlink" xfId="364" builtinId="8" hidden="1"/>
    <cellStyle name="Hyperlink" xfId="348" builtinId="8" hidden="1"/>
    <cellStyle name="Hyperlink" xfId="332" builtinId="8" hidden="1"/>
    <cellStyle name="Hyperlink" xfId="316" builtinId="8" hidden="1"/>
    <cellStyle name="Hyperlink" xfId="300" builtinId="8" hidden="1"/>
    <cellStyle name="Hyperlink" xfId="284" builtinId="8" hidden="1"/>
    <cellStyle name="Hyperlink" xfId="268" builtinId="8" hidden="1"/>
    <cellStyle name="Hyperlink" xfId="252" builtinId="8" hidden="1"/>
    <cellStyle name="Hyperlink" xfId="118" builtinId="8" hidden="1"/>
    <cellStyle name="Hyperlink" xfId="120" builtinId="8" hidden="1"/>
    <cellStyle name="Hyperlink" xfId="122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20" builtinId="8" hidden="1"/>
    <cellStyle name="Hyperlink" xfId="188" builtinId="8" hidden="1"/>
    <cellStyle name="Hyperlink" xfId="156" builtinId="8" hidden="1"/>
    <cellStyle name="Hyperlink" xfId="12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92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28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Hyperlink" xfId="1688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Normal" xfId="0" builtinId="0"/>
    <cellStyle name="Percent" xfId="1" builtinId="5"/>
  </cellStyles>
  <dxfs count="10">
    <dxf>
      <numFmt numFmtId="171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numFmt numFmtId="171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36792" displayName="Table336792" ref="B3:D8" totalsRowShown="0" headerRowDxfId="9" dataDxfId="8">
  <autoFilter ref="B3:D8" xr:uid="{00000000-0009-0000-0100-000001000000}"/>
  <tableColumns count="3">
    <tableColumn id="1" xr3:uid="{00000000-0010-0000-0000-000001000000}" name="Positions" dataDxfId="7"/>
    <tableColumn id="2" xr3:uid="{00000000-0010-0000-0000-000002000000}" name="# of Professionals" dataDxfId="6"/>
    <tableColumn id="3" xr3:uid="{00000000-0010-0000-0000-000003000000}" name="Hourly Wage" dataDxfId="5" dataCellStyle="Currency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3367925" displayName="Table3367925" ref="B3:D20" totalsRowShown="0" headerRowDxfId="4" dataDxfId="3">
  <autoFilter ref="B3:D20" xr:uid="{00000000-0009-0000-0100-000004000000}"/>
  <tableColumns count="3">
    <tableColumn id="1" xr3:uid="{00000000-0010-0000-0100-000001000000}" name="Positions" dataDxfId="2"/>
    <tableColumn id="2" xr3:uid="{00000000-0010-0000-0100-000002000000}" name="# of Professionals" dataDxfId="1"/>
    <tableColumn id="3" xr3:uid="{00000000-0010-0000-0100-000003000000}" name="Hourly Wage" dataDxfId="0" data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V312"/>
  <sheetViews>
    <sheetView showGridLines="0" workbookViewId="0">
      <pane xSplit="2" ySplit="4" topLeftCell="CF9" activePane="bottomRight" state="frozen"/>
      <selection pane="topRight" activeCell="C1" sqref="C1"/>
      <selection pane="bottomLeft" activeCell="A5" sqref="A5"/>
      <selection pane="bottomRight" activeCell="AI25" sqref="AI25"/>
    </sheetView>
  </sheetViews>
  <sheetFormatPr baseColWidth="10" defaultColWidth="10.83203125" defaultRowHeight="16" outlineLevelRow="2" outlineLevelCol="1" x14ac:dyDescent="0.2"/>
  <cols>
    <col min="1" max="1" width="3.5" customWidth="1"/>
    <col min="2" max="2" width="50" style="72" bestFit="1" customWidth="1"/>
    <col min="3" max="3" width="19.83203125" style="1" hidden="1" customWidth="1"/>
    <col min="4" max="5" width="12.6640625" style="1" hidden="1" customWidth="1"/>
    <col min="6" max="6" width="12" style="1" hidden="1" customWidth="1" outlineLevel="1"/>
    <col min="7" max="17" width="10.83203125" style="1" hidden="1" customWidth="1" outlineLevel="1"/>
    <col min="18" max="18" width="12.33203125" style="1" hidden="1" customWidth="1" collapsed="1"/>
    <col min="19" max="19" width="20" style="99" bestFit="1" customWidth="1"/>
    <col min="20" max="20" width="14.6640625" style="99" bestFit="1" customWidth="1"/>
    <col min="21" max="21" width="13" style="99" bestFit="1" customWidth="1"/>
    <col min="22" max="32" width="10.83203125" style="99" hidden="1" customWidth="1" outlineLevel="1"/>
    <col min="33" max="33" width="11" style="99" hidden="1" customWidth="1" outlineLevel="1"/>
    <col min="34" max="34" width="20" style="99" bestFit="1" customWidth="1" collapsed="1"/>
    <col min="35" max="35" width="20" style="99" bestFit="1" customWidth="1"/>
    <col min="36" max="36" width="14.6640625" style="99" bestFit="1" customWidth="1"/>
    <col min="37" max="37" width="13" style="99" bestFit="1" customWidth="1"/>
    <col min="38" max="40" width="10.83203125" style="99" hidden="1" customWidth="1" outlineLevel="1"/>
    <col min="41" max="49" width="12" style="99" hidden="1" customWidth="1" outlineLevel="1"/>
    <col min="50" max="50" width="20" style="99" bestFit="1" customWidth="1" collapsed="1"/>
    <col min="51" max="51" width="20" bestFit="1" customWidth="1"/>
    <col min="52" max="52" width="13.6640625" bestFit="1" customWidth="1"/>
    <col min="53" max="53" width="16.1640625" bestFit="1" customWidth="1"/>
    <col min="54" max="65" width="10.83203125" hidden="1" customWidth="1" outlineLevel="1"/>
    <col min="66" max="66" width="12" bestFit="1" customWidth="1" collapsed="1"/>
    <col min="67" max="67" width="20" bestFit="1" customWidth="1"/>
    <col min="68" max="68" width="13.6640625" bestFit="1" customWidth="1"/>
    <col min="69" max="69" width="16.1640625" bestFit="1" customWidth="1"/>
    <col min="70" max="70" width="15.1640625" hidden="1" customWidth="1" outlineLevel="1"/>
    <col min="71" max="71" width="10.83203125" hidden="1" customWidth="1" outlineLevel="1"/>
    <col min="72" max="72" width="13.5" hidden="1" customWidth="1" outlineLevel="1"/>
    <col min="73" max="73" width="14.33203125" hidden="1" customWidth="1" outlineLevel="1"/>
    <col min="74" max="74" width="14.5" hidden="1" customWidth="1" outlineLevel="1"/>
    <col min="75" max="75" width="16" hidden="1" customWidth="1" outlineLevel="1"/>
    <col min="76" max="76" width="14.1640625" hidden="1" customWidth="1" outlineLevel="1"/>
    <col min="77" max="77" width="13.5" hidden="1" customWidth="1" outlineLevel="1"/>
    <col min="78" max="78" width="14.6640625" hidden="1" customWidth="1" outlineLevel="1"/>
    <col min="79" max="79" width="13" hidden="1" customWidth="1" outlineLevel="1"/>
    <col min="80" max="81" width="14.6640625" hidden="1" customWidth="1" outlineLevel="1"/>
    <col min="82" max="82" width="12.83203125" bestFit="1" customWidth="1" collapsed="1"/>
    <col min="83" max="83" width="15" bestFit="1" customWidth="1"/>
    <col min="84" max="84" width="20" bestFit="1" customWidth="1"/>
    <col min="85" max="85" width="13.6640625" bestFit="1" customWidth="1"/>
    <col min="86" max="86" width="16.1640625" bestFit="1" customWidth="1"/>
    <col min="87" max="87" width="15.1640625" hidden="1" customWidth="1" outlineLevel="1"/>
    <col min="88" max="88" width="10.83203125" hidden="1" customWidth="1" outlineLevel="1"/>
    <col min="89" max="89" width="13.5" hidden="1" customWidth="1" outlineLevel="1"/>
    <col min="90" max="90" width="14.33203125" hidden="1" customWidth="1" outlineLevel="1"/>
    <col min="91" max="91" width="14.5" hidden="1" customWidth="1" outlineLevel="1"/>
    <col min="92" max="92" width="16" hidden="1" customWidth="1" outlineLevel="1"/>
    <col min="93" max="93" width="14.1640625" hidden="1" customWidth="1" outlineLevel="1"/>
    <col min="94" max="94" width="13.5" hidden="1" customWidth="1" outlineLevel="1"/>
    <col min="95" max="95" width="14.6640625" hidden="1" customWidth="1" outlineLevel="1"/>
    <col min="96" max="96" width="13" hidden="1" customWidth="1" outlineLevel="1"/>
    <col min="97" max="98" width="14.6640625" hidden="1" customWidth="1" outlineLevel="1"/>
    <col min="99" max="99" width="12.83203125" bestFit="1" customWidth="1" collapsed="1"/>
    <col min="100" max="100" width="15" bestFit="1" customWidth="1"/>
    <col min="101" max="101" width="20" bestFit="1" customWidth="1"/>
    <col min="102" max="102" width="13.6640625" bestFit="1" customWidth="1"/>
    <col min="103" max="103" width="16.1640625" bestFit="1" customWidth="1"/>
    <col min="104" max="104" width="15.1640625" hidden="1" customWidth="1" outlineLevel="1"/>
    <col min="105" max="105" width="10.83203125" hidden="1" customWidth="1" outlineLevel="1"/>
    <col min="106" max="106" width="13.5" hidden="1" customWidth="1" outlineLevel="1"/>
    <col min="107" max="107" width="14.33203125" hidden="1" customWidth="1" outlineLevel="1"/>
    <col min="108" max="108" width="14.5" hidden="1" customWidth="1" outlineLevel="1"/>
    <col min="109" max="109" width="16" hidden="1" customWidth="1" outlineLevel="1"/>
    <col min="110" max="110" width="14.1640625" hidden="1" customWidth="1" outlineLevel="1"/>
    <col min="111" max="111" width="13.5" hidden="1" customWidth="1" outlineLevel="1"/>
    <col min="112" max="112" width="14.6640625" hidden="1" customWidth="1" outlineLevel="1"/>
    <col min="113" max="113" width="13" hidden="1" customWidth="1" outlineLevel="1"/>
    <col min="114" max="115" width="14.6640625" hidden="1" customWidth="1" outlineLevel="1"/>
    <col min="116" max="116" width="12.83203125" bestFit="1" customWidth="1" collapsed="1"/>
    <col min="117" max="117" width="16" bestFit="1" customWidth="1"/>
    <col min="120" max="120" width="11.5" bestFit="1" customWidth="1"/>
  </cols>
  <sheetData>
    <row r="1" spans="2:116" x14ac:dyDescent="0.2">
      <c r="B1" s="1"/>
    </row>
    <row r="2" spans="2:116" x14ac:dyDescent="0.2">
      <c r="B2" s="2" t="s">
        <v>119</v>
      </c>
    </row>
    <row r="3" spans="2:116" x14ac:dyDescent="0.2">
      <c r="B3" s="2"/>
    </row>
    <row r="4" spans="2:116" x14ac:dyDescent="0.2">
      <c r="B4" s="3"/>
      <c r="C4" s="4" t="s">
        <v>0</v>
      </c>
      <c r="D4" s="5" t="s">
        <v>1</v>
      </c>
      <c r="E4" s="5" t="s">
        <v>124</v>
      </c>
      <c r="F4" s="90" t="s">
        <v>2</v>
      </c>
      <c r="G4" s="86" t="s">
        <v>3</v>
      </c>
      <c r="H4" s="86" t="s">
        <v>4</v>
      </c>
      <c r="I4" s="86" t="s">
        <v>5</v>
      </c>
      <c r="J4" s="86" t="s">
        <v>6</v>
      </c>
      <c r="K4" s="86" t="s">
        <v>7</v>
      </c>
      <c r="L4" s="86" t="s">
        <v>8</v>
      </c>
      <c r="M4" s="86" t="s">
        <v>9</v>
      </c>
      <c r="N4" s="86" t="s">
        <v>10</v>
      </c>
      <c r="O4" s="86" t="s">
        <v>11</v>
      </c>
      <c r="P4" s="86" t="s">
        <v>12</v>
      </c>
      <c r="Q4" s="96" t="s">
        <v>13</v>
      </c>
      <c r="R4" s="104" t="s">
        <v>165</v>
      </c>
      <c r="S4" s="4" t="s">
        <v>0</v>
      </c>
      <c r="T4" s="5" t="s">
        <v>1</v>
      </c>
      <c r="U4" s="5" t="s">
        <v>124</v>
      </c>
      <c r="V4" s="214" t="s">
        <v>2</v>
      </c>
      <c r="W4" s="215" t="s">
        <v>3</v>
      </c>
      <c r="X4" s="215" t="s">
        <v>4</v>
      </c>
      <c r="Y4" s="215" t="s">
        <v>5</v>
      </c>
      <c r="Z4" s="215" t="s">
        <v>6</v>
      </c>
      <c r="AA4" s="215" t="s">
        <v>7</v>
      </c>
      <c r="AB4" s="215" t="s">
        <v>8</v>
      </c>
      <c r="AC4" s="215" t="s">
        <v>9</v>
      </c>
      <c r="AD4" s="215" t="s">
        <v>10</v>
      </c>
      <c r="AE4" s="215" t="s">
        <v>11</v>
      </c>
      <c r="AF4" s="215" t="s">
        <v>12</v>
      </c>
      <c r="AG4" s="216" t="s">
        <v>13</v>
      </c>
      <c r="AH4" s="217" t="s">
        <v>14</v>
      </c>
      <c r="AI4" s="4" t="s">
        <v>0</v>
      </c>
      <c r="AJ4" s="5" t="s">
        <v>1</v>
      </c>
      <c r="AK4" s="5" t="s">
        <v>124</v>
      </c>
      <c r="AL4" s="313" t="s">
        <v>2</v>
      </c>
      <c r="AM4" s="314" t="s">
        <v>3</v>
      </c>
      <c r="AN4" s="314" t="s">
        <v>4</v>
      </c>
      <c r="AO4" s="314" t="s">
        <v>5</v>
      </c>
      <c r="AP4" s="314" t="s">
        <v>6</v>
      </c>
      <c r="AQ4" s="314" t="s">
        <v>7</v>
      </c>
      <c r="AR4" s="314" t="s">
        <v>8</v>
      </c>
      <c r="AS4" s="314" t="s">
        <v>9</v>
      </c>
      <c r="AT4" s="314" t="s">
        <v>10</v>
      </c>
      <c r="AU4" s="314" t="s">
        <v>11</v>
      </c>
      <c r="AV4" s="314" t="s">
        <v>12</v>
      </c>
      <c r="AW4" s="315" t="s">
        <v>13</v>
      </c>
      <c r="AX4" s="316" t="s">
        <v>15</v>
      </c>
      <c r="AY4" s="4" t="s">
        <v>0</v>
      </c>
      <c r="AZ4" s="5" t="s">
        <v>1</v>
      </c>
      <c r="BA4" s="5" t="s">
        <v>124</v>
      </c>
      <c r="BB4" s="403" t="s">
        <v>2</v>
      </c>
      <c r="BC4" s="404" t="s">
        <v>3</v>
      </c>
      <c r="BD4" s="404" t="s">
        <v>4</v>
      </c>
      <c r="BE4" s="404" t="s">
        <v>5</v>
      </c>
      <c r="BF4" s="404" t="s">
        <v>6</v>
      </c>
      <c r="BG4" s="404" t="s">
        <v>7</v>
      </c>
      <c r="BH4" s="404" t="s">
        <v>8</v>
      </c>
      <c r="BI4" s="404" t="s">
        <v>9</v>
      </c>
      <c r="BJ4" s="404" t="s">
        <v>10</v>
      </c>
      <c r="BK4" s="404" t="s">
        <v>11</v>
      </c>
      <c r="BL4" s="404" t="s">
        <v>12</v>
      </c>
      <c r="BM4" s="405" t="s">
        <v>13</v>
      </c>
      <c r="BN4" s="406" t="s">
        <v>16</v>
      </c>
      <c r="BO4" s="4" t="s">
        <v>0</v>
      </c>
      <c r="BP4" s="5" t="s">
        <v>1</v>
      </c>
      <c r="BQ4" s="5" t="s">
        <v>124</v>
      </c>
      <c r="BR4" s="403" t="s">
        <v>2</v>
      </c>
      <c r="BS4" s="404" t="s">
        <v>3</v>
      </c>
      <c r="BT4" s="404" t="s">
        <v>4</v>
      </c>
      <c r="BU4" s="404" t="s">
        <v>5</v>
      </c>
      <c r="BV4" s="404" t="s">
        <v>6</v>
      </c>
      <c r="BW4" s="404" t="s">
        <v>7</v>
      </c>
      <c r="BX4" s="404" t="s">
        <v>8</v>
      </c>
      <c r="BY4" s="404" t="s">
        <v>9</v>
      </c>
      <c r="BZ4" s="404" t="s">
        <v>10</v>
      </c>
      <c r="CA4" s="404" t="s">
        <v>11</v>
      </c>
      <c r="CB4" s="404" t="s">
        <v>12</v>
      </c>
      <c r="CC4" s="405" t="s">
        <v>13</v>
      </c>
      <c r="CD4" s="406" t="s">
        <v>187</v>
      </c>
      <c r="CF4" s="4" t="s">
        <v>0</v>
      </c>
      <c r="CG4" s="5" t="s">
        <v>1</v>
      </c>
      <c r="CH4" s="5" t="s">
        <v>124</v>
      </c>
      <c r="CI4" s="403" t="s">
        <v>2</v>
      </c>
      <c r="CJ4" s="404" t="s">
        <v>3</v>
      </c>
      <c r="CK4" s="404" t="s">
        <v>4</v>
      </c>
      <c r="CL4" s="404" t="s">
        <v>5</v>
      </c>
      <c r="CM4" s="404" t="s">
        <v>6</v>
      </c>
      <c r="CN4" s="404" t="s">
        <v>7</v>
      </c>
      <c r="CO4" s="404" t="s">
        <v>8</v>
      </c>
      <c r="CP4" s="404" t="s">
        <v>9</v>
      </c>
      <c r="CQ4" s="404" t="s">
        <v>10</v>
      </c>
      <c r="CR4" s="404" t="s">
        <v>11</v>
      </c>
      <c r="CS4" s="404" t="s">
        <v>12</v>
      </c>
      <c r="CT4" s="405" t="s">
        <v>13</v>
      </c>
      <c r="CU4" s="406" t="s">
        <v>291</v>
      </c>
      <c r="CW4" s="4" t="s">
        <v>0</v>
      </c>
      <c r="CX4" s="5" t="s">
        <v>1</v>
      </c>
      <c r="CY4" s="5" t="s">
        <v>124</v>
      </c>
      <c r="CZ4" s="403" t="s">
        <v>2</v>
      </c>
      <c r="DA4" s="404" t="s">
        <v>3</v>
      </c>
      <c r="DB4" s="404" t="s">
        <v>4</v>
      </c>
      <c r="DC4" s="404" t="s">
        <v>5</v>
      </c>
      <c r="DD4" s="404" t="s">
        <v>6</v>
      </c>
      <c r="DE4" s="404" t="s">
        <v>7</v>
      </c>
      <c r="DF4" s="404" t="s">
        <v>8</v>
      </c>
      <c r="DG4" s="404" t="s">
        <v>9</v>
      </c>
      <c r="DH4" s="404" t="s">
        <v>10</v>
      </c>
      <c r="DI4" s="404" t="s">
        <v>11</v>
      </c>
      <c r="DJ4" s="404" t="s">
        <v>12</v>
      </c>
      <c r="DK4" s="405" t="s">
        <v>13</v>
      </c>
      <c r="DL4" s="406" t="s">
        <v>293</v>
      </c>
    </row>
    <row r="5" spans="2:116" x14ac:dyDescent="0.2">
      <c r="B5" s="6" t="s">
        <v>17</v>
      </c>
      <c r="C5" s="7"/>
      <c r="D5" s="9"/>
      <c r="E5" s="9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97"/>
      <c r="S5" s="7"/>
      <c r="T5" s="9"/>
      <c r="U5" s="9"/>
      <c r="V5" s="218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20"/>
      <c r="AH5" s="221"/>
      <c r="AI5" s="7"/>
      <c r="AJ5" s="9"/>
      <c r="AK5" s="9"/>
      <c r="AL5" s="317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9"/>
      <c r="AX5" s="320"/>
      <c r="AY5" s="7"/>
      <c r="AZ5" s="9"/>
      <c r="BA5" s="9"/>
      <c r="BB5" s="407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9"/>
      <c r="BN5" s="410"/>
      <c r="BO5" s="7"/>
      <c r="BP5" s="9"/>
      <c r="BQ5" s="9"/>
      <c r="BR5" s="407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9"/>
      <c r="CD5" s="410"/>
      <c r="CF5" s="7"/>
      <c r="CG5" s="9"/>
      <c r="CH5" s="9"/>
      <c r="CI5" s="407"/>
      <c r="CJ5" s="408"/>
      <c r="CK5" s="408"/>
      <c r="CL5" s="408"/>
      <c r="CM5" s="408"/>
      <c r="CN5" s="408"/>
      <c r="CO5" s="408"/>
      <c r="CP5" s="408"/>
      <c r="CQ5" s="408"/>
      <c r="CR5" s="408"/>
      <c r="CS5" s="408"/>
      <c r="CT5" s="409"/>
      <c r="CU5" s="410"/>
      <c r="CW5" s="7"/>
      <c r="CX5" s="9"/>
      <c r="CY5" s="9"/>
      <c r="CZ5" s="407"/>
      <c r="DA5" s="408"/>
      <c r="DB5" s="408"/>
      <c r="DC5" s="408"/>
      <c r="DD5" s="408"/>
      <c r="DE5" s="408"/>
      <c r="DF5" s="408"/>
      <c r="DG5" s="408"/>
      <c r="DH5" s="408"/>
      <c r="DI5" s="408"/>
      <c r="DJ5" s="408"/>
      <c r="DK5" s="409"/>
      <c r="DL5" s="410"/>
    </row>
    <row r="6" spans="2:116" x14ac:dyDescent="0.2">
      <c r="B6" s="50" t="s">
        <v>121</v>
      </c>
      <c r="C6" s="7"/>
      <c r="D6" s="9"/>
      <c r="E6" s="9"/>
      <c r="F6" s="29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13"/>
      <c r="S6" s="7"/>
      <c r="T6" s="9" t="s">
        <v>166</v>
      </c>
      <c r="U6" s="9" t="s">
        <v>167</v>
      </c>
      <c r="V6" s="218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20"/>
      <c r="AH6" s="222"/>
      <c r="AI6" s="7"/>
      <c r="AJ6" s="9" t="s">
        <v>166</v>
      </c>
      <c r="AK6" s="9" t="s">
        <v>167</v>
      </c>
      <c r="AL6" s="317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9"/>
      <c r="AX6" s="321"/>
      <c r="AY6" s="7"/>
      <c r="AZ6" s="9" t="s">
        <v>166</v>
      </c>
      <c r="BA6" s="9" t="s">
        <v>167</v>
      </c>
      <c r="BB6" s="407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9"/>
      <c r="BN6" s="411"/>
      <c r="BO6" s="7"/>
      <c r="BP6" s="9" t="s">
        <v>166</v>
      </c>
      <c r="BQ6" s="9" t="s">
        <v>167</v>
      </c>
      <c r="BR6" s="407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9"/>
      <c r="CD6" s="411"/>
      <c r="CF6" s="7"/>
      <c r="CG6" s="9" t="s">
        <v>166</v>
      </c>
      <c r="CH6" s="9" t="s">
        <v>167</v>
      </c>
      <c r="CI6" s="407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9"/>
      <c r="CU6" s="411"/>
      <c r="CW6" s="7"/>
      <c r="CX6" s="9" t="s">
        <v>166</v>
      </c>
      <c r="CY6" s="9" t="s">
        <v>167</v>
      </c>
      <c r="CZ6" s="407"/>
      <c r="DA6" s="408"/>
      <c r="DB6" s="408"/>
      <c r="DC6" s="408"/>
      <c r="DD6" s="408"/>
      <c r="DE6" s="408"/>
      <c r="DF6" s="408"/>
      <c r="DG6" s="408"/>
      <c r="DH6" s="408"/>
      <c r="DI6" s="408"/>
      <c r="DJ6" s="408"/>
      <c r="DK6" s="409"/>
      <c r="DL6" s="411"/>
    </row>
    <row r="7" spans="2:116" s="119" customFormat="1" x14ac:dyDescent="0.2">
      <c r="B7" s="116" t="s">
        <v>18</v>
      </c>
      <c r="C7" s="117" t="s">
        <v>19</v>
      </c>
      <c r="D7" s="126" t="s">
        <v>20</v>
      </c>
      <c r="E7" s="126"/>
      <c r="F7" s="127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18">
        <f>SUM(F7:Q7)</f>
        <v>0</v>
      </c>
      <c r="S7" s="117" t="s">
        <v>19</v>
      </c>
      <c r="T7" s="126" t="s">
        <v>20</v>
      </c>
      <c r="U7" s="126"/>
      <c r="V7" s="224">
        <f>V148</f>
        <v>0</v>
      </c>
      <c r="W7" s="224">
        <f t="shared" ref="W7:AG7" si="0">W148</f>
        <v>0</v>
      </c>
      <c r="X7" s="224">
        <f t="shared" si="0"/>
        <v>0</v>
      </c>
      <c r="Y7" s="224">
        <f t="shared" si="0"/>
        <v>0</v>
      </c>
      <c r="Z7" s="224">
        <f t="shared" si="0"/>
        <v>0</v>
      </c>
      <c r="AA7" s="224">
        <f t="shared" si="0"/>
        <v>0</v>
      </c>
      <c r="AB7" s="224">
        <f t="shared" si="0"/>
        <v>0</v>
      </c>
      <c r="AC7" s="224">
        <f t="shared" si="0"/>
        <v>0</v>
      </c>
      <c r="AD7" s="224">
        <f t="shared" si="0"/>
        <v>0</v>
      </c>
      <c r="AE7" s="224">
        <f t="shared" si="0"/>
        <v>0</v>
      </c>
      <c r="AF7" s="224">
        <f t="shared" si="0"/>
        <v>0</v>
      </c>
      <c r="AG7" s="224">
        <f t="shared" si="0"/>
        <v>0</v>
      </c>
      <c r="AH7" s="534">
        <f>SUM(V7:AG7)</f>
        <v>0</v>
      </c>
      <c r="AI7" s="117" t="s">
        <v>19</v>
      </c>
      <c r="AJ7" s="126" t="s">
        <v>20</v>
      </c>
      <c r="AK7" s="126"/>
      <c r="AL7" s="323">
        <f>AL148+AL147+AL149+AL150+AL152</f>
        <v>11500</v>
      </c>
      <c r="AM7" s="323">
        <f t="shared" ref="AM7:AW7" si="1">AM148+AM147+AM149+AM150+AM152</f>
        <v>11500</v>
      </c>
      <c r="AN7" s="323">
        <f t="shared" si="1"/>
        <v>11500</v>
      </c>
      <c r="AO7" s="323">
        <f t="shared" si="1"/>
        <v>11500</v>
      </c>
      <c r="AP7" s="323">
        <f t="shared" si="1"/>
        <v>11500</v>
      </c>
      <c r="AQ7" s="323">
        <f t="shared" si="1"/>
        <v>11500</v>
      </c>
      <c r="AR7" s="323">
        <f t="shared" si="1"/>
        <v>11500</v>
      </c>
      <c r="AS7" s="323">
        <f t="shared" si="1"/>
        <v>11500</v>
      </c>
      <c r="AT7" s="323">
        <f t="shared" si="1"/>
        <v>26500</v>
      </c>
      <c r="AU7" s="323">
        <f t="shared" si="1"/>
        <v>26500</v>
      </c>
      <c r="AV7" s="323">
        <f t="shared" si="1"/>
        <v>26500</v>
      </c>
      <c r="AW7" s="323">
        <f t="shared" si="1"/>
        <v>26500</v>
      </c>
      <c r="AX7" s="536">
        <f>SUM(AL7:AW7)</f>
        <v>198000</v>
      </c>
      <c r="AY7" s="117" t="s">
        <v>19</v>
      </c>
      <c r="AZ7" s="126" t="s">
        <v>20</v>
      </c>
      <c r="BA7" s="126"/>
      <c r="BB7" s="412">
        <f>BB148+BB147+BB149+BB150+BB152</f>
        <v>32500</v>
      </c>
      <c r="BC7" s="412">
        <f t="shared" ref="BC7:BM7" si="2">BC148+BC147+BC149+BC150+BC152</f>
        <v>32500</v>
      </c>
      <c r="BD7" s="412">
        <f t="shared" si="2"/>
        <v>32500</v>
      </c>
      <c r="BE7" s="412">
        <f t="shared" si="2"/>
        <v>32500</v>
      </c>
      <c r="BF7" s="412">
        <f t="shared" si="2"/>
        <v>32500</v>
      </c>
      <c r="BG7" s="412">
        <f t="shared" si="2"/>
        <v>32500</v>
      </c>
      <c r="BH7" s="412">
        <f t="shared" si="2"/>
        <v>32500</v>
      </c>
      <c r="BI7" s="412">
        <f t="shared" si="2"/>
        <v>32500</v>
      </c>
      <c r="BJ7" s="412">
        <f t="shared" si="2"/>
        <v>32500</v>
      </c>
      <c r="BK7" s="412">
        <f t="shared" si="2"/>
        <v>32500</v>
      </c>
      <c r="BL7" s="412">
        <f t="shared" si="2"/>
        <v>32500</v>
      </c>
      <c r="BM7" s="412">
        <f t="shared" si="2"/>
        <v>32500</v>
      </c>
      <c r="BN7" s="538">
        <f>SUM(BB7:BM7)</f>
        <v>390000</v>
      </c>
      <c r="BO7" s="117" t="s">
        <v>19</v>
      </c>
      <c r="BP7" s="126" t="s">
        <v>20</v>
      </c>
      <c r="BQ7" s="126"/>
      <c r="BR7" s="412">
        <f>BR148+BR147+BR149+BR150+BR152</f>
        <v>58750</v>
      </c>
      <c r="BS7" s="412">
        <f t="shared" ref="BS7:CC7" si="3">BS148+BS147+BS149+BS150+BS152</f>
        <v>58750</v>
      </c>
      <c r="BT7" s="412">
        <f t="shared" si="3"/>
        <v>58750</v>
      </c>
      <c r="BU7" s="412">
        <f t="shared" si="3"/>
        <v>58750</v>
      </c>
      <c r="BV7" s="412">
        <f t="shared" si="3"/>
        <v>58750</v>
      </c>
      <c r="BW7" s="412">
        <f t="shared" si="3"/>
        <v>58750</v>
      </c>
      <c r="BX7" s="412">
        <f t="shared" si="3"/>
        <v>58750</v>
      </c>
      <c r="BY7" s="412">
        <f t="shared" si="3"/>
        <v>58750</v>
      </c>
      <c r="BZ7" s="412">
        <f t="shared" si="3"/>
        <v>58750</v>
      </c>
      <c r="CA7" s="412">
        <f t="shared" si="3"/>
        <v>58750</v>
      </c>
      <c r="CB7" s="412">
        <f t="shared" si="3"/>
        <v>58750</v>
      </c>
      <c r="CC7" s="412">
        <f t="shared" si="3"/>
        <v>58750</v>
      </c>
      <c r="CD7" s="413">
        <f>SUM(BR7:CC7)</f>
        <v>705000</v>
      </c>
      <c r="CF7" s="117" t="s">
        <v>19</v>
      </c>
      <c r="CG7" s="126" t="s">
        <v>20</v>
      </c>
      <c r="CH7" s="126"/>
      <c r="CI7" s="412">
        <f>CI148+CI147+CI149+CI150+CI152</f>
        <v>88125</v>
      </c>
      <c r="CJ7" s="412">
        <f t="shared" ref="CJ7:CT7" si="4">CJ148+CJ147+CJ149+CJ150+CJ152</f>
        <v>88125</v>
      </c>
      <c r="CK7" s="412">
        <f t="shared" si="4"/>
        <v>88125</v>
      </c>
      <c r="CL7" s="412">
        <f t="shared" si="4"/>
        <v>88125</v>
      </c>
      <c r="CM7" s="412">
        <f t="shared" si="4"/>
        <v>88125</v>
      </c>
      <c r="CN7" s="412">
        <f t="shared" si="4"/>
        <v>88125</v>
      </c>
      <c r="CO7" s="412">
        <f t="shared" si="4"/>
        <v>88125</v>
      </c>
      <c r="CP7" s="412">
        <f t="shared" si="4"/>
        <v>88125</v>
      </c>
      <c r="CQ7" s="412">
        <f t="shared" si="4"/>
        <v>88125</v>
      </c>
      <c r="CR7" s="412">
        <f t="shared" si="4"/>
        <v>88125</v>
      </c>
      <c r="CS7" s="412">
        <f t="shared" si="4"/>
        <v>88125</v>
      </c>
      <c r="CT7" s="412">
        <f t="shared" si="4"/>
        <v>88125</v>
      </c>
      <c r="CU7" s="413">
        <f>SUM(CI7:CT7)</f>
        <v>1057500</v>
      </c>
      <c r="CW7" s="117" t="s">
        <v>19</v>
      </c>
      <c r="CX7" s="126" t="s">
        <v>20</v>
      </c>
      <c r="CY7" s="126"/>
      <c r="CZ7" s="412">
        <f>CZ148+CZ147+CZ149+CZ150+CZ152</f>
        <v>132187.5</v>
      </c>
      <c r="DA7" s="412">
        <f t="shared" ref="DA7:DK7" si="5">DA148+DA147+DA149+DA150+DA152</f>
        <v>132187.5</v>
      </c>
      <c r="DB7" s="412">
        <f t="shared" si="5"/>
        <v>132187.5</v>
      </c>
      <c r="DC7" s="412">
        <f t="shared" si="5"/>
        <v>132187.5</v>
      </c>
      <c r="DD7" s="412">
        <f t="shared" si="5"/>
        <v>132187.5</v>
      </c>
      <c r="DE7" s="412">
        <f t="shared" si="5"/>
        <v>132187.5</v>
      </c>
      <c r="DF7" s="412">
        <f t="shared" si="5"/>
        <v>132187.5</v>
      </c>
      <c r="DG7" s="412">
        <f t="shared" si="5"/>
        <v>132187.5</v>
      </c>
      <c r="DH7" s="412">
        <f t="shared" si="5"/>
        <v>132187.5</v>
      </c>
      <c r="DI7" s="412">
        <f t="shared" si="5"/>
        <v>132187.5</v>
      </c>
      <c r="DJ7" s="412">
        <f t="shared" si="5"/>
        <v>132187.5</v>
      </c>
      <c r="DK7" s="412">
        <f t="shared" si="5"/>
        <v>132187.5</v>
      </c>
      <c r="DL7" s="413">
        <f>SUM(CZ7:DK7)</f>
        <v>1586250</v>
      </c>
    </row>
    <row r="8" spans="2:116" s="134" customFormat="1" x14ac:dyDescent="0.2">
      <c r="B8" s="129" t="s">
        <v>122</v>
      </c>
      <c r="C8" s="130" t="s">
        <v>120</v>
      </c>
      <c r="D8" s="115">
        <v>150</v>
      </c>
      <c r="E8" s="136"/>
      <c r="F8" s="131">
        <f>F7/$D8</f>
        <v>0</v>
      </c>
      <c r="G8" s="132">
        <f>G7/$D8</f>
        <v>0</v>
      </c>
      <c r="H8" s="132">
        <f t="shared" ref="H8:Q8" si="6">H7/$D8</f>
        <v>0</v>
      </c>
      <c r="I8" s="132">
        <f t="shared" si="6"/>
        <v>0</v>
      </c>
      <c r="J8" s="132">
        <f t="shared" si="6"/>
        <v>0</v>
      </c>
      <c r="K8" s="132">
        <f t="shared" si="6"/>
        <v>0</v>
      </c>
      <c r="L8" s="132">
        <f t="shared" si="6"/>
        <v>0</v>
      </c>
      <c r="M8" s="132">
        <f t="shared" si="6"/>
        <v>0</v>
      </c>
      <c r="N8" s="132">
        <f t="shared" si="6"/>
        <v>0</v>
      </c>
      <c r="O8" s="132">
        <f t="shared" si="6"/>
        <v>0</v>
      </c>
      <c r="P8" s="132">
        <f t="shared" si="6"/>
        <v>0</v>
      </c>
      <c r="Q8" s="132">
        <f t="shared" si="6"/>
        <v>0</v>
      </c>
      <c r="R8" s="133">
        <f>SUM(F8:Q8)</f>
        <v>0</v>
      </c>
      <c r="S8" s="130" t="s">
        <v>120</v>
      </c>
      <c r="T8" s="115">
        <v>200</v>
      </c>
      <c r="U8" s="136">
        <v>200</v>
      </c>
      <c r="V8" s="225">
        <v>0</v>
      </c>
      <c r="W8" s="226">
        <v>0</v>
      </c>
      <c r="X8" s="226">
        <v>0</v>
      </c>
      <c r="Y8" s="226">
        <v>0</v>
      </c>
      <c r="Z8" s="226">
        <v>0</v>
      </c>
      <c r="AA8" s="226">
        <v>0</v>
      </c>
      <c r="AB8" s="311">
        <f t="shared" ref="AB8:AG8" si="7">AB7/$U8</f>
        <v>0</v>
      </c>
      <c r="AC8" s="311">
        <f t="shared" si="7"/>
        <v>0</v>
      </c>
      <c r="AD8" s="311">
        <f t="shared" si="7"/>
        <v>0</v>
      </c>
      <c r="AE8" s="311">
        <f t="shared" si="7"/>
        <v>0</v>
      </c>
      <c r="AF8" s="311">
        <f t="shared" si="7"/>
        <v>0</v>
      </c>
      <c r="AG8" s="311">
        <f t="shared" si="7"/>
        <v>0</v>
      </c>
      <c r="AH8" s="535">
        <f>SUM(V8:AG8)</f>
        <v>0</v>
      </c>
      <c r="AI8" s="130" t="s">
        <v>120</v>
      </c>
      <c r="AJ8" s="115">
        <v>150</v>
      </c>
      <c r="AK8" s="136">
        <v>150</v>
      </c>
      <c r="AL8" s="324">
        <f t="shared" ref="AL8:AQ8" si="8">AL7/$AJ8</f>
        <v>76.666666666666671</v>
      </c>
      <c r="AM8" s="325">
        <f t="shared" si="8"/>
        <v>76.666666666666671</v>
      </c>
      <c r="AN8" s="325">
        <f t="shared" si="8"/>
        <v>76.666666666666671</v>
      </c>
      <c r="AO8" s="325">
        <f t="shared" si="8"/>
        <v>76.666666666666671</v>
      </c>
      <c r="AP8" s="325">
        <f t="shared" si="8"/>
        <v>76.666666666666671</v>
      </c>
      <c r="AQ8" s="325">
        <f t="shared" si="8"/>
        <v>76.666666666666671</v>
      </c>
      <c r="AR8" s="325">
        <f t="shared" ref="AR8:AW8" si="9">AR7/$AK8</f>
        <v>76.666666666666671</v>
      </c>
      <c r="AS8" s="325">
        <f t="shared" si="9"/>
        <v>76.666666666666671</v>
      </c>
      <c r="AT8" s="325">
        <f t="shared" si="9"/>
        <v>176.66666666666666</v>
      </c>
      <c r="AU8" s="325">
        <f t="shared" si="9"/>
        <v>176.66666666666666</v>
      </c>
      <c r="AV8" s="325">
        <f t="shared" si="9"/>
        <v>176.66666666666666</v>
      </c>
      <c r="AW8" s="401">
        <f t="shared" si="9"/>
        <v>176.66666666666666</v>
      </c>
      <c r="AX8" s="537">
        <f>SUM(AL8:AW8)</f>
        <v>1320</v>
      </c>
      <c r="AY8" s="130" t="s">
        <v>120</v>
      </c>
      <c r="AZ8" s="115">
        <v>115</v>
      </c>
      <c r="BA8" s="136">
        <v>115</v>
      </c>
      <c r="BB8" s="414">
        <f t="shared" ref="BB8:BG8" si="10">BB7/$AZ8</f>
        <v>282.60869565217394</v>
      </c>
      <c r="BC8" s="415">
        <f>BC7/$AZ8</f>
        <v>282.60869565217394</v>
      </c>
      <c r="BD8" s="415">
        <f t="shared" si="10"/>
        <v>282.60869565217394</v>
      </c>
      <c r="BE8" s="415">
        <f t="shared" si="10"/>
        <v>282.60869565217394</v>
      </c>
      <c r="BF8" s="415">
        <f t="shared" si="10"/>
        <v>282.60869565217394</v>
      </c>
      <c r="BG8" s="415">
        <f t="shared" si="10"/>
        <v>282.60869565217394</v>
      </c>
      <c r="BH8" s="415">
        <f t="shared" ref="BH8:BM8" si="11">BH7/$BA8</f>
        <v>282.60869565217394</v>
      </c>
      <c r="BI8" s="415">
        <f t="shared" si="11"/>
        <v>282.60869565217394</v>
      </c>
      <c r="BJ8" s="415">
        <f t="shared" si="11"/>
        <v>282.60869565217394</v>
      </c>
      <c r="BK8" s="415">
        <f t="shared" si="11"/>
        <v>282.60869565217394</v>
      </c>
      <c r="BL8" s="415">
        <f t="shared" si="11"/>
        <v>282.60869565217394</v>
      </c>
      <c r="BM8" s="415">
        <f t="shared" si="11"/>
        <v>282.60869565217394</v>
      </c>
      <c r="BN8" s="539">
        <f>SUM(BB8:BM8)</f>
        <v>3391.3043478260875</v>
      </c>
      <c r="BO8" s="130" t="s">
        <v>120</v>
      </c>
      <c r="BP8" s="115">
        <v>95</v>
      </c>
      <c r="BQ8" s="136">
        <v>95</v>
      </c>
      <c r="BR8" s="414">
        <f t="shared" ref="BR8:CC8" si="12">BR7/$BP8</f>
        <v>618.42105263157896</v>
      </c>
      <c r="BS8" s="414">
        <f t="shared" si="12"/>
        <v>618.42105263157896</v>
      </c>
      <c r="BT8" s="414">
        <f t="shared" si="12"/>
        <v>618.42105263157896</v>
      </c>
      <c r="BU8" s="414">
        <f t="shared" si="12"/>
        <v>618.42105263157896</v>
      </c>
      <c r="BV8" s="414">
        <f t="shared" si="12"/>
        <v>618.42105263157896</v>
      </c>
      <c r="BW8" s="414">
        <f t="shared" si="12"/>
        <v>618.42105263157896</v>
      </c>
      <c r="BX8" s="414">
        <f t="shared" si="12"/>
        <v>618.42105263157896</v>
      </c>
      <c r="BY8" s="414">
        <f t="shared" si="12"/>
        <v>618.42105263157896</v>
      </c>
      <c r="BZ8" s="414">
        <f t="shared" si="12"/>
        <v>618.42105263157896</v>
      </c>
      <c r="CA8" s="414">
        <f t="shared" si="12"/>
        <v>618.42105263157896</v>
      </c>
      <c r="CB8" s="414">
        <f t="shared" si="12"/>
        <v>618.42105263157896</v>
      </c>
      <c r="CC8" s="414">
        <f t="shared" si="12"/>
        <v>618.42105263157896</v>
      </c>
      <c r="CD8" s="416">
        <f>SUM(BR8:CC8)</f>
        <v>7421.0526315789493</v>
      </c>
      <c r="CF8" s="130" t="s">
        <v>120</v>
      </c>
      <c r="CG8" s="115">
        <v>85</v>
      </c>
      <c r="CH8" s="136">
        <v>85</v>
      </c>
      <c r="CI8" s="414">
        <f>CI7/$CG8</f>
        <v>1036.7647058823529</v>
      </c>
      <c r="CJ8" s="414">
        <f t="shared" ref="CJ8:CT8" si="13">CJ7/$CG8</f>
        <v>1036.7647058823529</v>
      </c>
      <c r="CK8" s="414">
        <f t="shared" si="13"/>
        <v>1036.7647058823529</v>
      </c>
      <c r="CL8" s="414">
        <f t="shared" si="13"/>
        <v>1036.7647058823529</v>
      </c>
      <c r="CM8" s="414">
        <f t="shared" si="13"/>
        <v>1036.7647058823529</v>
      </c>
      <c r="CN8" s="414">
        <f t="shared" si="13"/>
        <v>1036.7647058823529</v>
      </c>
      <c r="CO8" s="414">
        <f t="shared" si="13"/>
        <v>1036.7647058823529</v>
      </c>
      <c r="CP8" s="414">
        <f t="shared" si="13"/>
        <v>1036.7647058823529</v>
      </c>
      <c r="CQ8" s="414">
        <f t="shared" si="13"/>
        <v>1036.7647058823529</v>
      </c>
      <c r="CR8" s="414">
        <f t="shared" si="13"/>
        <v>1036.7647058823529</v>
      </c>
      <c r="CS8" s="414">
        <f t="shared" si="13"/>
        <v>1036.7647058823529</v>
      </c>
      <c r="CT8" s="414">
        <f t="shared" si="13"/>
        <v>1036.7647058823529</v>
      </c>
      <c r="CU8" s="416">
        <f>SUM(CI8:CT8)</f>
        <v>12441.176470588236</v>
      </c>
      <c r="CW8" s="130" t="s">
        <v>120</v>
      </c>
      <c r="CX8" s="115">
        <v>60</v>
      </c>
      <c r="CY8" s="136">
        <v>60</v>
      </c>
      <c r="CZ8" s="414">
        <f>CZ7/$CX8</f>
        <v>2203.125</v>
      </c>
      <c r="DA8" s="414">
        <f t="shared" ref="DA8:DK8" si="14">DA7/$CX8</f>
        <v>2203.125</v>
      </c>
      <c r="DB8" s="414">
        <f t="shared" si="14"/>
        <v>2203.125</v>
      </c>
      <c r="DC8" s="414">
        <f t="shared" si="14"/>
        <v>2203.125</v>
      </c>
      <c r="DD8" s="414">
        <f t="shared" si="14"/>
        <v>2203.125</v>
      </c>
      <c r="DE8" s="414">
        <f t="shared" si="14"/>
        <v>2203.125</v>
      </c>
      <c r="DF8" s="414">
        <f t="shared" si="14"/>
        <v>2203.125</v>
      </c>
      <c r="DG8" s="414">
        <f t="shared" si="14"/>
        <v>2203.125</v>
      </c>
      <c r="DH8" s="414">
        <f t="shared" si="14"/>
        <v>2203.125</v>
      </c>
      <c r="DI8" s="414">
        <f t="shared" si="14"/>
        <v>2203.125</v>
      </c>
      <c r="DJ8" s="414">
        <f t="shared" si="14"/>
        <v>2203.125</v>
      </c>
      <c r="DK8" s="414">
        <f t="shared" si="14"/>
        <v>2203.125</v>
      </c>
      <c r="DL8" s="416">
        <f>SUM(CZ8:DK8)</f>
        <v>26437.5</v>
      </c>
    </row>
    <row r="9" spans="2:116" x14ac:dyDescent="0.2">
      <c r="B9" s="74" t="s">
        <v>123</v>
      </c>
      <c r="C9" s="7" t="s">
        <v>21</v>
      </c>
      <c r="D9" s="94">
        <v>0.1</v>
      </c>
      <c r="E9" s="137"/>
      <c r="F9" s="20">
        <f>$D9*D23</f>
        <v>1</v>
      </c>
      <c r="G9" s="21">
        <f t="shared" ref="G9:M9" si="15">$D9*F23</f>
        <v>0</v>
      </c>
      <c r="H9" s="21">
        <f t="shared" si="15"/>
        <v>0</v>
      </c>
      <c r="I9" s="21">
        <f t="shared" si="15"/>
        <v>0</v>
      </c>
      <c r="J9" s="21">
        <f t="shared" si="15"/>
        <v>0</v>
      </c>
      <c r="K9" s="21">
        <f t="shared" si="15"/>
        <v>0</v>
      </c>
      <c r="L9" s="21">
        <f t="shared" si="15"/>
        <v>0</v>
      </c>
      <c r="M9" s="21">
        <f t="shared" si="15"/>
        <v>0</v>
      </c>
      <c r="N9" s="17">
        <f>$D9*M24</f>
        <v>0</v>
      </c>
      <c r="O9" s="17">
        <f>$D9*N24</f>
        <v>0</v>
      </c>
      <c r="P9" s="17">
        <f>$D9*O24</f>
        <v>0</v>
      </c>
      <c r="Q9" s="17">
        <f>$D9*P24</f>
        <v>0</v>
      </c>
      <c r="R9" s="18">
        <f>SUM(F9:Q9)</f>
        <v>1</v>
      </c>
      <c r="S9" s="7" t="s">
        <v>21</v>
      </c>
      <c r="T9" s="94">
        <v>1</v>
      </c>
      <c r="U9" s="137">
        <v>1</v>
      </c>
      <c r="V9" s="241">
        <f>T9*Q8</f>
        <v>0</v>
      </c>
      <c r="W9" s="242">
        <f>V8*$T$9</f>
        <v>0</v>
      </c>
      <c r="X9" s="242">
        <f>W8*$T$9</f>
        <v>0</v>
      </c>
      <c r="Y9" s="242">
        <f>X8*$T$9</f>
        <v>0</v>
      </c>
      <c r="Z9" s="242">
        <f>Y8*$T$9</f>
        <v>0</v>
      </c>
      <c r="AA9" s="242">
        <f>Z8*$T$9</f>
        <v>0</v>
      </c>
      <c r="AB9" s="242">
        <f t="shared" ref="AB9:AG9" si="16">AA8*$U$9</f>
        <v>0</v>
      </c>
      <c r="AC9" s="242">
        <f t="shared" si="16"/>
        <v>0</v>
      </c>
      <c r="AD9" s="242">
        <f t="shared" si="16"/>
        <v>0</v>
      </c>
      <c r="AE9" s="242">
        <f t="shared" si="16"/>
        <v>0</v>
      </c>
      <c r="AF9" s="242">
        <f t="shared" si="16"/>
        <v>0</v>
      </c>
      <c r="AG9" s="242">
        <f t="shared" si="16"/>
        <v>0</v>
      </c>
      <c r="AH9" s="227">
        <f>SUM(V9:AG9)</f>
        <v>0</v>
      </c>
      <c r="AI9" s="7" t="s">
        <v>21</v>
      </c>
      <c r="AJ9" s="94">
        <v>5</v>
      </c>
      <c r="AK9" s="137">
        <v>5</v>
      </c>
      <c r="AL9" s="326">
        <f>AJ9*AG8</f>
        <v>0</v>
      </c>
      <c r="AM9" s="327">
        <f>$AJ$9*AL8</f>
        <v>383.33333333333337</v>
      </c>
      <c r="AN9" s="327">
        <f>$AJ$9*AM8</f>
        <v>383.33333333333337</v>
      </c>
      <c r="AO9" s="327">
        <f>$AJ$9*AN8</f>
        <v>383.33333333333337</v>
      </c>
      <c r="AP9" s="327">
        <f>$AJ$9*AO8</f>
        <v>383.33333333333337</v>
      </c>
      <c r="AQ9" s="327">
        <f>$AJ$9*AP8</f>
        <v>383.33333333333337</v>
      </c>
      <c r="AR9" s="327">
        <f t="shared" ref="AR9:AW9" si="17">$AK$9*AQ8</f>
        <v>383.33333333333337</v>
      </c>
      <c r="AS9" s="327">
        <f t="shared" si="17"/>
        <v>383.33333333333337</v>
      </c>
      <c r="AT9" s="327">
        <f t="shared" si="17"/>
        <v>383.33333333333337</v>
      </c>
      <c r="AU9" s="327">
        <f t="shared" si="17"/>
        <v>883.33333333333326</v>
      </c>
      <c r="AV9" s="327">
        <f t="shared" si="17"/>
        <v>883.33333333333326</v>
      </c>
      <c r="AW9" s="327">
        <f t="shared" si="17"/>
        <v>883.33333333333326</v>
      </c>
      <c r="AX9" s="328">
        <f>SUM(AL9:AW9)</f>
        <v>5716.666666666667</v>
      </c>
      <c r="AY9" s="7" t="s">
        <v>21</v>
      </c>
      <c r="AZ9" s="668">
        <v>10</v>
      </c>
      <c r="BA9" s="669">
        <v>10</v>
      </c>
      <c r="BB9" s="417">
        <f>AZ9*AW8</f>
        <v>1766.6666666666665</v>
      </c>
      <c r="BC9" s="418">
        <f>$AZ$9*BB8</f>
        <v>2826.0869565217395</v>
      </c>
      <c r="BD9" s="418">
        <f>$AZ$9*BC8</f>
        <v>2826.0869565217395</v>
      </c>
      <c r="BE9" s="418">
        <f>$AZ$9*BD8</f>
        <v>2826.0869565217395</v>
      </c>
      <c r="BF9" s="418">
        <f>$AZ$9*BE8</f>
        <v>2826.0869565217395</v>
      </c>
      <c r="BG9" s="418">
        <f>$AZ$9*BF8</f>
        <v>2826.0869565217395</v>
      </c>
      <c r="BH9" s="418">
        <f t="shared" ref="BH9:BM9" si="18">$BA$9*BG8</f>
        <v>2826.0869565217395</v>
      </c>
      <c r="BI9" s="418">
        <f t="shared" si="18"/>
        <v>2826.0869565217395</v>
      </c>
      <c r="BJ9" s="418">
        <f t="shared" si="18"/>
        <v>2826.0869565217395</v>
      </c>
      <c r="BK9" s="418">
        <f t="shared" si="18"/>
        <v>2826.0869565217395</v>
      </c>
      <c r="BL9" s="418">
        <f t="shared" si="18"/>
        <v>2826.0869565217395</v>
      </c>
      <c r="BM9" s="418">
        <f t="shared" si="18"/>
        <v>2826.0869565217395</v>
      </c>
      <c r="BN9" s="419">
        <f>SUM(BB9:BM9)</f>
        <v>32853.6231884058</v>
      </c>
      <c r="BO9" s="7" t="s">
        <v>21</v>
      </c>
      <c r="BP9" s="94">
        <v>15</v>
      </c>
      <c r="BQ9" s="137">
        <v>15</v>
      </c>
      <c r="BR9" s="417">
        <f>BP9*BM8</f>
        <v>4239.130434782609</v>
      </c>
      <c r="BS9" s="418">
        <f>$BP$9*BR8</f>
        <v>9276.3157894736851</v>
      </c>
      <c r="BT9" s="418">
        <f>$BP$9*BS8</f>
        <v>9276.3157894736851</v>
      </c>
      <c r="BU9" s="418">
        <f>$BP$9*BT8</f>
        <v>9276.3157894736851</v>
      </c>
      <c r="BV9" s="418">
        <f>$BP$9*BU8</f>
        <v>9276.3157894736851</v>
      </c>
      <c r="BW9" s="418">
        <f>$BP$9*BV8</f>
        <v>9276.3157894736851</v>
      </c>
      <c r="BX9" s="418">
        <f t="shared" ref="BX9:CC9" si="19">$BP$9*BW8</f>
        <v>9276.3157894736851</v>
      </c>
      <c r="BY9" s="418">
        <f t="shared" si="19"/>
        <v>9276.3157894736851</v>
      </c>
      <c r="BZ9" s="418">
        <f t="shared" si="19"/>
        <v>9276.3157894736851</v>
      </c>
      <c r="CA9" s="418">
        <f t="shared" si="19"/>
        <v>9276.3157894736851</v>
      </c>
      <c r="CB9" s="418">
        <f t="shared" si="19"/>
        <v>9276.3157894736851</v>
      </c>
      <c r="CC9" s="418">
        <f t="shared" si="19"/>
        <v>9276.3157894736851</v>
      </c>
      <c r="CD9" s="419">
        <f>SUM(BR9:CC9)</f>
        <v>106278.60411899313</v>
      </c>
      <c r="CF9" s="7" t="s">
        <v>21</v>
      </c>
      <c r="CG9" s="94">
        <v>20</v>
      </c>
      <c r="CH9" s="137">
        <v>20</v>
      </c>
      <c r="CI9" s="417">
        <f>CG9*CC8</f>
        <v>12368.42105263158</v>
      </c>
      <c r="CJ9" s="418">
        <f>$BP$9*CI8</f>
        <v>15551.470588235294</v>
      </c>
      <c r="CK9" s="418">
        <f>$BP$9*CJ8</f>
        <v>15551.470588235294</v>
      </c>
      <c r="CL9" s="418">
        <f>$BP$9*CK8</f>
        <v>15551.470588235294</v>
      </c>
      <c r="CM9" s="418">
        <f>$BP$9*CL8</f>
        <v>15551.470588235294</v>
      </c>
      <c r="CN9" s="418">
        <f>$BP$9*CM8</f>
        <v>15551.470588235294</v>
      </c>
      <c r="CO9" s="418">
        <f t="shared" ref="CO9:CT9" si="20">$BP$9*CN8</f>
        <v>15551.470588235294</v>
      </c>
      <c r="CP9" s="418">
        <f t="shared" si="20"/>
        <v>15551.470588235294</v>
      </c>
      <c r="CQ9" s="418">
        <f t="shared" si="20"/>
        <v>15551.470588235294</v>
      </c>
      <c r="CR9" s="418">
        <f t="shared" si="20"/>
        <v>15551.470588235294</v>
      </c>
      <c r="CS9" s="418">
        <f t="shared" si="20"/>
        <v>15551.470588235294</v>
      </c>
      <c r="CT9" s="418">
        <f t="shared" si="20"/>
        <v>15551.470588235294</v>
      </c>
      <c r="CU9" s="419">
        <f>SUM(CI9:CT9)</f>
        <v>183434.59752321985</v>
      </c>
      <c r="CW9" s="7" t="s">
        <v>21</v>
      </c>
      <c r="CX9" s="94">
        <v>30</v>
      </c>
      <c r="CY9" s="137">
        <v>30</v>
      </c>
      <c r="CZ9" s="417">
        <f>CX9*CT8</f>
        <v>31102.941176470587</v>
      </c>
      <c r="DA9" s="418">
        <f>$BP$9*CZ8</f>
        <v>33046.875</v>
      </c>
      <c r="DB9" s="418">
        <f>$BP$9*DA8</f>
        <v>33046.875</v>
      </c>
      <c r="DC9" s="418">
        <f>$BP$9*DB8</f>
        <v>33046.875</v>
      </c>
      <c r="DD9" s="418">
        <f>$BP$9*DC8</f>
        <v>33046.875</v>
      </c>
      <c r="DE9" s="418">
        <f>$BP$9*DD8</f>
        <v>33046.875</v>
      </c>
      <c r="DF9" s="418">
        <f t="shared" ref="DF9:DK9" si="21">$BP$9*DE8</f>
        <v>33046.875</v>
      </c>
      <c r="DG9" s="418">
        <f t="shared" si="21"/>
        <v>33046.875</v>
      </c>
      <c r="DH9" s="418">
        <f t="shared" si="21"/>
        <v>33046.875</v>
      </c>
      <c r="DI9" s="418">
        <f t="shared" si="21"/>
        <v>33046.875</v>
      </c>
      <c r="DJ9" s="418">
        <f t="shared" si="21"/>
        <v>33046.875</v>
      </c>
      <c r="DK9" s="418">
        <f t="shared" si="21"/>
        <v>33046.875</v>
      </c>
      <c r="DL9" s="419">
        <f>SUM(CZ9:DK9)</f>
        <v>394618.5661764706</v>
      </c>
    </row>
    <row r="10" spans="2:116" outlineLevel="1" x14ac:dyDescent="0.2">
      <c r="B10" s="74" t="s">
        <v>154</v>
      </c>
      <c r="C10" s="7" t="s">
        <v>153</v>
      </c>
      <c r="D10" s="94">
        <v>1</v>
      </c>
      <c r="E10" s="137"/>
      <c r="F10" s="22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f>$D10</f>
        <v>1</v>
      </c>
      <c r="N10" s="23">
        <f t="shared" ref="N10:Q12" si="22">$D10</f>
        <v>1</v>
      </c>
      <c r="O10" s="23">
        <f t="shared" si="22"/>
        <v>1</v>
      </c>
      <c r="P10" s="23">
        <f t="shared" si="22"/>
        <v>1</v>
      </c>
      <c r="Q10" s="95">
        <f t="shared" si="22"/>
        <v>1</v>
      </c>
      <c r="R10" s="18"/>
      <c r="S10" s="7" t="s">
        <v>153</v>
      </c>
      <c r="T10" s="94">
        <v>0.25</v>
      </c>
      <c r="U10" s="137"/>
      <c r="V10" s="228">
        <f t="shared" ref="V10:AB10" si="23">$T10</f>
        <v>0.25</v>
      </c>
      <c r="W10" s="229">
        <f>$T10</f>
        <v>0.25</v>
      </c>
      <c r="X10" s="229">
        <f t="shared" si="23"/>
        <v>0.25</v>
      </c>
      <c r="Y10" s="229">
        <f t="shared" si="23"/>
        <v>0.25</v>
      </c>
      <c r="Z10" s="229">
        <f t="shared" si="23"/>
        <v>0.25</v>
      </c>
      <c r="AA10" s="229">
        <f t="shared" si="23"/>
        <v>0.25</v>
      </c>
      <c r="AB10" s="229">
        <f t="shared" si="23"/>
        <v>0.25</v>
      </c>
      <c r="AC10" s="229">
        <f>$T10</f>
        <v>0.25</v>
      </c>
      <c r="AD10" s="229">
        <f>$T10</f>
        <v>0.25</v>
      </c>
      <c r="AE10" s="229">
        <f>$T10</f>
        <v>0.25</v>
      </c>
      <c r="AF10" s="229">
        <f>$T10</f>
        <v>0.25</v>
      </c>
      <c r="AG10" s="229">
        <f>$T10</f>
        <v>0.25</v>
      </c>
      <c r="AH10" s="227"/>
      <c r="AI10" s="7" t="s">
        <v>153</v>
      </c>
      <c r="AJ10" s="94">
        <v>0.5</v>
      </c>
      <c r="AK10" s="137"/>
      <c r="AL10" s="329">
        <f>$AJ10</f>
        <v>0.5</v>
      </c>
      <c r="AM10" s="330">
        <f>$AJ10</f>
        <v>0.5</v>
      </c>
      <c r="AN10" s="330">
        <f t="shared" ref="AN10:AW10" si="24">$AJ10</f>
        <v>0.5</v>
      </c>
      <c r="AO10" s="330">
        <f t="shared" si="24"/>
        <v>0.5</v>
      </c>
      <c r="AP10" s="330">
        <f t="shared" si="24"/>
        <v>0.5</v>
      </c>
      <c r="AQ10" s="330">
        <f t="shared" si="24"/>
        <v>0.5</v>
      </c>
      <c r="AR10" s="330">
        <f t="shared" si="24"/>
        <v>0.5</v>
      </c>
      <c r="AS10" s="330">
        <f t="shared" si="24"/>
        <v>0.5</v>
      </c>
      <c r="AT10" s="330">
        <f t="shared" si="24"/>
        <v>0.5</v>
      </c>
      <c r="AU10" s="330">
        <f t="shared" si="24"/>
        <v>0.5</v>
      </c>
      <c r="AV10" s="330">
        <f t="shared" si="24"/>
        <v>0.5</v>
      </c>
      <c r="AW10" s="330">
        <f t="shared" si="24"/>
        <v>0.5</v>
      </c>
      <c r="AX10" s="328"/>
      <c r="AY10" s="7" t="s">
        <v>153</v>
      </c>
      <c r="AZ10" s="94">
        <v>0.4</v>
      </c>
      <c r="BA10" s="137"/>
      <c r="BB10" s="420">
        <f>$AZ10</f>
        <v>0.4</v>
      </c>
      <c r="BC10" s="421">
        <f t="shared" ref="BC10:BM10" si="25">$AZ10</f>
        <v>0.4</v>
      </c>
      <c r="BD10" s="421">
        <f t="shared" si="25"/>
        <v>0.4</v>
      </c>
      <c r="BE10" s="421">
        <f t="shared" si="25"/>
        <v>0.4</v>
      </c>
      <c r="BF10" s="421">
        <f t="shared" si="25"/>
        <v>0.4</v>
      </c>
      <c r="BG10" s="421">
        <f t="shared" si="25"/>
        <v>0.4</v>
      </c>
      <c r="BH10" s="421">
        <f t="shared" si="25"/>
        <v>0.4</v>
      </c>
      <c r="BI10" s="421">
        <f t="shared" si="25"/>
        <v>0.4</v>
      </c>
      <c r="BJ10" s="421">
        <f t="shared" si="25"/>
        <v>0.4</v>
      </c>
      <c r="BK10" s="421">
        <f t="shared" si="25"/>
        <v>0.4</v>
      </c>
      <c r="BL10" s="421">
        <f t="shared" si="25"/>
        <v>0.4</v>
      </c>
      <c r="BM10" s="421">
        <f t="shared" si="25"/>
        <v>0.4</v>
      </c>
      <c r="BN10" s="419"/>
      <c r="BO10" s="7" t="s">
        <v>153</v>
      </c>
      <c r="BP10" s="94">
        <v>0.3</v>
      </c>
      <c r="BQ10" s="137"/>
      <c r="BR10" s="420">
        <f>$AZ10</f>
        <v>0.4</v>
      </c>
      <c r="BS10" s="421">
        <f t="shared" ref="BS10:CC10" si="26">$AZ10</f>
        <v>0.4</v>
      </c>
      <c r="BT10" s="421">
        <f t="shared" si="26"/>
        <v>0.4</v>
      </c>
      <c r="BU10" s="421">
        <f t="shared" si="26"/>
        <v>0.4</v>
      </c>
      <c r="BV10" s="421">
        <f t="shared" si="26"/>
        <v>0.4</v>
      </c>
      <c r="BW10" s="421">
        <f t="shared" si="26"/>
        <v>0.4</v>
      </c>
      <c r="BX10" s="421">
        <f t="shared" si="26"/>
        <v>0.4</v>
      </c>
      <c r="BY10" s="421">
        <f t="shared" si="26"/>
        <v>0.4</v>
      </c>
      <c r="BZ10" s="421">
        <f t="shared" si="26"/>
        <v>0.4</v>
      </c>
      <c r="CA10" s="421">
        <f t="shared" si="26"/>
        <v>0.4</v>
      </c>
      <c r="CB10" s="421">
        <f t="shared" si="26"/>
        <v>0.4</v>
      </c>
      <c r="CC10" s="421">
        <f t="shared" si="26"/>
        <v>0.4</v>
      </c>
      <c r="CD10" s="419"/>
      <c r="CF10" s="7" t="s">
        <v>153</v>
      </c>
      <c r="CG10" s="94">
        <v>0.25</v>
      </c>
      <c r="CH10" s="137"/>
      <c r="CI10" s="420">
        <f>$CG10</f>
        <v>0.25</v>
      </c>
      <c r="CJ10" s="420">
        <f t="shared" ref="CJ10:CT10" si="27">$CG10</f>
        <v>0.25</v>
      </c>
      <c r="CK10" s="420">
        <f t="shared" si="27"/>
        <v>0.25</v>
      </c>
      <c r="CL10" s="420">
        <f t="shared" si="27"/>
        <v>0.25</v>
      </c>
      <c r="CM10" s="420">
        <f t="shared" si="27"/>
        <v>0.25</v>
      </c>
      <c r="CN10" s="420">
        <f t="shared" si="27"/>
        <v>0.25</v>
      </c>
      <c r="CO10" s="420">
        <f t="shared" si="27"/>
        <v>0.25</v>
      </c>
      <c r="CP10" s="420">
        <f t="shared" si="27"/>
        <v>0.25</v>
      </c>
      <c r="CQ10" s="420">
        <f t="shared" si="27"/>
        <v>0.25</v>
      </c>
      <c r="CR10" s="420">
        <f t="shared" si="27"/>
        <v>0.25</v>
      </c>
      <c r="CS10" s="420">
        <f t="shared" si="27"/>
        <v>0.25</v>
      </c>
      <c r="CT10" s="420">
        <f t="shared" si="27"/>
        <v>0.25</v>
      </c>
      <c r="CU10" s="419"/>
      <c r="CW10" s="7" t="s">
        <v>153</v>
      </c>
      <c r="CX10" s="94">
        <v>0.25</v>
      </c>
      <c r="CY10" s="137"/>
      <c r="CZ10" s="420">
        <f>$CG10</f>
        <v>0.25</v>
      </c>
      <c r="DA10" s="420">
        <f t="shared" ref="DA10:DK10" si="28">$CG10</f>
        <v>0.25</v>
      </c>
      <c r="DB10" s="420">
        <f t="shared" si="28"/>
        <v>0.25</v>
      </c>
      <c r="DC10" s="420">
        <f t="shared" si="28"/>
        <v>0.25</v>
      </c>
      <c r="DD10" s="420">
        <f t="shared" si="28"/>
        <v>0.25</v>
      </c>
      <c r="DE10" s="420">
        <f t="shared" si="28"/>
        <v>0.25</v>
      </c>
      <c r="DF10" s="420">
        <f t="shared" si="28"/>
        <v>0.25</v>
      </c>
      <c r="DG10" s="420">
        <f t="shared" si="28"/>
        <v>0.25</v>
      </c>
      <c r="DH10" s="420">
        <f t="shared" si="28"/>
        <v>0.25</v>
      </c>
      <c r="DI10" s="420">
        <f t="shared" si="28"/>
        <v>0.25</v>
      </c>
      <c r="DJ10" s="420">
        <f t="shared" si="28"/>
        <v>0.25</v>
      </c>
      <c r="DK10" s="420">
        <f t="shared" si="28"/>
        <v>0.25</v>
      </c>
      <c r="DL10" s="419"/>
    </row>
    <row r="11" spans="2:116" outlineLevel="1" x14ac:dyDescent="0.2">
      <c r="B11" s="74" t="s">
        <v>155</v>
      </c>
      <c r="F11" s="16">
        <f>F10*D23</f>
        <v>0</v>
      </c>
      <c r="G11" s="17">
        <f t="shared" ref="G11:Q11" si="29">G10*F23</f>
        <v>0</v>
      </c>
      <c r="H11" s="17">
        <f t="shared" si="29"/>
        <v>0</v>
      </c>
      <c r="I11" s="17">
        <f t="shared" si="29"/>
        <v>0</v>
      </c>
      <c r="J11" s="17">
        <f t="shared" si="29"/>
        <v>0</v>
      </c>
      <c r="K11" s="17">
        <f t="shared" si="29"/>
        <v>0</v>
      </c>
      <c r="L11" s="17">
        <f t="shared" si="29"/>
        <v>0</v>
      </c>
      <c r="M11" s="17">
        <f t="shared" si="29"/>
        <v>0</v>
      </c>
      <c r="N11" s="17">
        <f t="shared" si="29"/>
        <v>0</v>
      </c>
      <c r="O11" s="17">
        <f t="shared" si="29"/>
        <v>0</v>
      </c>
      <c r="P11" s="17">
        <f t="shared" si="29"/>
        <v>0</v>
      </c>
      <c r="Q11" s="19">
        <f t="shared" si="29"/>
        <v>0</v>
      </c>
      <c r="R11" s="18">
        <f>SUM(F11:Q11)</f>
        <v>0</v>
      </c>
      <c r="S11" s="1"/>
      <c r="T11" s="1"/>
      <c r="U11" s="1"/>
      <c r="V11" s="241">
        <f>V10*Q23</f>
        <v>0</v>
      </c>
      <c r="W11" s="242">
        <f>W10*V23</f>
        <v>0</v>
      </c>
      <c r="X11" s="242">
        <f t="shared" ref="X11:AG11" si="30">X10*W23</f>
        <v>0</v>
      </c>
      <c r="Y11" s="242">
        <f t="shared" si="30"/>
        <v>0</v>
      </c>
      <c r="Z11" s="242">
        <f t="shared" si="30"/>
        <v>0</v>
      </c>
      <c r="AA11" s="242">
        <f t="shared" si="30"/>
        <v>0</v>
      </c>
      <c r="AB11" s="242">
        <f t="shared" si="30"/>
        <v>0</v>
      </c>
      <c r="AC11" s="242">
        <f t="shared" si="30"/>
        <v>0</v>
      </c>
      <c r="AD11" s="242">
        <f t="shared" si="30"/>
        <v>0</v>
      </c>
      <c r="AE11" s="242">
        <f t="shared" si="30"/>
        <v>0</v>
      </c>
      <c r="AF11" s="242">
        <f t="shared" si="30"/>
        <v>0</v>
      </c>
      <c r="AG11" s="249">
        <f t="shared" si="30"/>
        <v>0</v>
      </c>
      <c r="AH11" s="227">
        <f>SUM(V11:AG11)</f>
        <v>0</v>
      </c>
      <c r="AI11" s="1"/>
      <c r="AJ11" s="1"/>
      <c r="AK11" s="1"/>
      <c r="AL11" s="326">
        <f>AL10*AG23</f>
        <v>0</v>
      </c>
      <c r="AM11" s="327">
        <f t="shared" ref="AM11:AW11" si="31">AM10*AL23</f>
        <v>38.333333333333336</v>
      </c>
      <c r="AN11" s="327">
        <f>AN10*AM23</f>
        <v>249.16666666666669</v>
      </c>
      <c r="AO11" s="327">
        <f t="shared" si="31"/>
        <v>335.41666666666674</v>
      </c>
      <c r="AP11" s="327">
        <f t="shared" si="31"/>
        <v>292.29166666666669</v>
      </c>
      <c r="AQ11" s="327">
        <f t="shared" si="31"/>
        <v>313.85416666666674</v>
      </c>
      <c r="AR11" s="327">
        <f t="shared" si="31"/>
        <v>303.07291666666669</v>
      </c>
      <c r="AS11" s="327">
        <f t="shared" si="31"/>
        <v>308.46354166666674</v>
      </c>
      <c r="AT11" s="327">
        <f t="shared" si="31"/>
        <v>305.76822916666669</v>
      </c>
      <c r="AU11" s="327">
        <f t="shared" si="31"/>
        <v>357.11588541666669</v>
      </c>
      <c r="AV11" s="327">
        <f t="shared" si="31"/>
        <v>631.44205729166663</v>
      </c>
      <c r="AW11" s="327">
        <f t="shared" si="31"/>
        <v>744.27897135416674</v>
      </c>
      <c r="AX11" s="328">
        <f>SUM(AL11:AW11)</f>
        <v>3879.2041015625</v>
      </c>
      <c r="AY11" s="1"/>
      <c r="AZ11" s="1"/>
      <c r="BA11" s="1"/>
      <c r="BB11" s="417">
        <f>BB10*AW23</f>
        <v>550.28841145833337</v>
      </c>
      <c r="BC11" s="418">
        <f t="shared" ref="BC11:BM11" si="32">BC10*BB23</f>
        <v>1023.5947803442028</v>
      </c>
      <c r="BD11" s="418">
        <f t="shared" si="32"/>
        <v>1653.7504936594205</v>
      </c>
      <c r="BE11" s="418">
        <f t="shared" si="32"/>
        <v>1825.4563242753627</v>
      </c>
      <c r="BF11" s="418">
        <f t="shared" si="32"/>
        <v>1756.7739920289857</v>
      </c>
      <c r="BG11" s="418">
        <f t="shared" si="32"/>
        <v>1784.2469249275364</v>
      </c>
      <c r="BH11" s="418">
        <f t="shared" si="32"/>
        <v>1773.2577517681163</v>
      </c>
      <c r="BI11" s="418">
        <f t="shared" si="32"/>
        <v>1777.6534210318841</v>
      </c>
      <c r="BJ11" s="418">
        <f t="shared" si="32"/>
        <v>1775.8951533263771</v>
      </c>
      <c r="BK11" s="418">
        <f t="shared" si="32"/>
        <v>1776.59846040858</v>
      </c>
      <c r="BL11" s="418">
        <f t="shared" si="32"/>
        <v>1776.317137575699</v>
      </c>
      <c r="BM11" s="418">
        <f t="shared" si="32"/>
        <v>1776.4296667088511</v>
      </c>
      <c r="BN11" s="419">
        <f>SUM(BB11:BM11)</f>
        <v>19250.262517513351</v>
      </c>
      <c r="BO11" s="1"/>
      <c r="BP11" s="1"/>
      <c r="BQ11" s="1"/>
      <c r="BR11" s="417">
        <f>BR10*BM23</f>
        <v>1776.3846550555904</v>
      </c>
      <c r="BS11" s="418">
        <f>BS10*BR23</f>
        <v>2475.9449938130047</v>
      </c>
      <c r="BT11" s="418">
        <f t="shared" ref="BT11:CC11" si="33">BT10*BS23</f>
        <v>4910.5373342825787</v>
      </c>
      <c r="BU11" s="418">
        <f t="shared" si="33"/>
        <v>5951.5745399711795</v>
      </c>
      <c r="BV11" s="418">
        <f t="shared" si="33"/>
        <v>5535.159657695739</v>
      </c>
      <c r="BW11" s="418">
        <f t="shared" si="33"/>
        <v>5701.7256106059158</v>
      </c>
      <c r="BX11" s="418">
        <f t="shared" si="33"/>
        <v>5635.0992294418447</v>
      </c>
      <c r="BY11" s="418">
        <f t="shared" si="33"/>
        <v>5661.7497819074733</v>
      </c>
      <c r="BZ11" s="418">
        <f t="shared" si="33"/>
        <v>5651.0895609212212</v>
      </c>
      <c r="CA11" s="418">
        <f t="shared" si="33"/>
        <v>5655.3536493157226</v>
      </c>
      <c r="CB11" s="418">
        <f t="shared" si="33"/>
        <v>5653.6480139579216</v>
      </c>
      <c r="CC11" s="418">
        <f t="shared" si="33"/>
        <v>5654.3302681010427</v>
      </c>
      <c r="CD11" s="419">
        <f>SUM(BR11:CC11)</f>
        <v>60262.597295069238</v>
      </c>
      <c r="CF11" s="1"/>
      <c r="CG11" s="1"/>
      <c r="CH11" s="1"/>
      <c r="CI11" s="417">
        <f>CI10*CC23</f>
        <v>3533.785854027371</v>
      </c>
      <c r="CJ11" s="418">
        <f>CJ10*CI23</f>
        <v>4941.5341866479566</v>
      </c>
      <c r="CK11" s="418">
        <f>CK10*CJ23</f>
        <v>6262.9717164959056</v>
      </c>
      <c r="CL11" s="418">
        <f t="shared" ref="CL11:CT11" si="34">CL10*CK23</f>
        <v>6728.3747179348466</v>
      </c>
      <c r="CM11" s="418">
        <f t="shared" si="34"/>
        <v>6612.0239675751118</v>
      </c>
      <c r="CN11" s="418">
        <f t="shared" si="34"/>
        <v>6641.1116551650457</v>
      </c>
      <c r="CO11" s="418">
        <f t="shared" si="34"/>
        <v>6633.8397332675622</v>
      </c>
      <c r="CP11" s="418">
        <f t="shared" si="34"/>
        <v>6635.6577137419326</v>
      </c>
      <c r="CQ11" s="418">
        <f t="shared" si="34"/>
        <v>6635.20321862334</v>
      </c>
      <c r="CR11" s="418">
        <f t="shared" si="34"/>
        <v>6635.3168424029882</v>
      </c>
      <c r="CS11" s="418">
        <f t="shared" si="34"/>
        <v>6635.2884364580768</v>
      </c>
      <c r="CT11" s="418">
        <f t="shared" si="34"/>
        <v>6635.2955379443047</v>
      </c>
      <c r="CU11" s="419">
        <f>SUM(CI11:CT11)</f>
        <v>74530.40358028443</v>
      </c>
      <c r="CW11" s="1"/>
      <c r="CX11" s="1"/>
      <c r="CY11" s="1"/>
      <c r="CZ11" s="417">
        <f>CZ10*CT23</f>
        <v>6635.2937625727473</v>
      </c>
      <c r="DA11" s="418">
        <f>DA10*CZ23</f>
        <v>10814.751927003872</v>
      </c>
      <c r="DB11" s="418">
        <f>DB10*DA23</f>
        <v>14435.328562366678</v>
      </c>
      <c r="DC11" s="418">
        <f t="shared" ref="DC11:DK11" si="35">DC10*DB23</f>
        <v>14016.167859408331</v>
      </c>
      <c r="DD11" s="418">
        <f t="shared" si="35"/>
        <v>14120.958035147916</v>
      </c>
      <c r="DE11" s="418">
        <f t="shared" si="35"/>
        <v>14094.760491213021</v>
      </c>
      <c r="DF11" s="418">
        <f t="shared" si="35"/>
        <v>14101.309877196745</v>
      </c>
      <c r="DG11" s="418">
        <f t="shared" si="35"/>
        <v>14099.672530700813</v>
      </c>
      <c r="DH11" s="418">
        <f t="shared" si="35"/>
        <v>14100.081867324796</v>
      </c>
      <c r="DI11" s="418">
        <f t="shared" si="35"/>
        <v>14099.9795331688</v>
      </c>
      <c r="DJ11" s="418">
        <f t="shared" si="35"/>
        <v>14100.0051167078</v>
      </c>
      <c r="DK11" s="418">
        <f t="shared" si="35"/>
        <v>14099.99872082305</v>
      </c>
      <c r="DL11" s="419">
        <f>SUM(CZ11:DK11)</f>
        <v>158718.30828363457</v>
      </c>
    </row>
    <row r="12" spans="2:116" outlineLevel="1" x14ac:dyDescent="0.2">
      <c r="B12" s="74" t="s">
        <v>352</v>
      </c>
      <c r="C12" s="7" t="s">
        <v>158</v>
      </c>
      <c r="D12" s="94">
        <v>0</v>
      </c>
      <c r="E12" s="137"/>
      <c r="F12" s="22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f>$D12</f>
        <v>0</v>
      </c>
      <c r="N12" s="23">
        <f>$D12</f>
        <v>0</v>
      </c>
      <c r="O12" s="23">
        <f t="shared" si="22"/>
        <v>0</v>
      </c>
      <c r="P12" s="23">
        <f t="shared" si="22"/>
        <v>0</v>
      </c>
      <c r="Q12" s="95">
        <f t="shared" si="22"/>
        <v>0</v>
      </c>
      <c r="R12" s="18"/>
      <c r="S12" s="7" t="s">
        <v>158</v>
      </c>
      <c r="T12" s="92">
        <v>0.125</v>
      </c>
      <c r="U12" s="8"/>
      <c r="V12" s="229">
        <f>$T$12</f>
        <v>0.125</v>
      </c>
      <c r="W12" s="229">
        <f t="shared" ref="W12:AG12" si="36">$T$12</f>
        <v>0.125</v>
      </c>
      <c r="X12" s="229">
        <f t="shared" si="36"/>
        <v>0.125</v>
      </c>
      <c r="Y12" s="229">
        <f t="shared" si="36"/>
        <v>0.125</v>
      </c>
      <c r="Z12" s="229">
        <f t="shared" si="36"/>
        <v>0.125</v>
      </c>
      <c r="AA12" s="229">
        <f t="shared" si="36"/>
        <v>0.125</v>
      </c>
      <c r="AB12" s="229">
        <f t="shared" si="36"/>
        <v>0.125</v>
      </c>
      <c r="AC12" s="229">
        <f t="shared" si="36"/>
        <v>0.125</v>
      </c>
      <c r="AD12" s="229">
        <f t="shared" si="36"/>
        <v>0.125</v>
      </c>
      <c r="AE12" s="229">
        <f t="shared" si="36"/>
        <v>0.125</v>
      </c>
      <c r="AF12" s="229">
        <f t="shared" si="36"/>
        <v>0.125</v>
      </c>
      <c r="AG12" s="229">
        <f t="shared" si="36"/>
        <v>0.125</v>
      </c>
      <c r="AH12" s="227"/>
      <c r="AI12" s="7" t="s">
        <v>356</v>
      </c>
      <c r="AJ12" s="92">
        <v>0.125</v>
      </c>
      <c r="AK12" s="8"/>
      <c r="AL12" s="665">
        <f>$AJ$12</f>
        <v>0.125</v>
      </c>
      <c r="AM12" s="665">
        <f>$AJ$12</f>
        <v>0.125</v>
      </c>
      <c r="AN12" s="665">
        <f t="shared" ref="AN12:AW12" si="37">$AJ$12</f>
        <v>0.125</v>
      </c>
      <c r="AO12" s="665">
        <f t="shared" si="37"/>
        <v>0.125</v>
      </c>
      <c r="AP12" s="665">
        <f t="shared" si="37"/>
        <v>0.125</v>
      </c>
      <c r="AQ12" s="665">
        <f t="shared" si="37"/>
        <v>0.125</v>
      </c>
      <c r="AR12" s="665">
        <f t="shared" si="37"/>
        <v>0.125</v>
      </c>
      <c r="AS12" s="665">
        <f t="shared" si="37"/>
        <v>0.125</v>
      </c>
      <c r="AT12" s="665">
        <f t="shared" si="37"/>
        <v>0.125</v>
      </c>
      <c r="AU12" s="665">
        <f t="shared" si="37"/>
        <v>0.125</v>
      </c>
      <c r="AV12" s="665">
        <f t="shared" si="37"/>
        <v>0.125</v>
      </c>
      <c r="AW12" s="665">
        <f t="shared" si="37"/>
        <v>0.125</v>
      </c>
      <c r="AX12" s="328"/>
      <c r="AY12" s="7" t="s">
        <v>356</v>
      </c>
      <c r="AZ12" s="92">
        <v>0.125</v>
      </c>
      <c r="BA12" s="8"/>
      <c r="BB12" s="491">
        <f>$AZ$12</f>
        <v>0.125</v>
      </c>
      <c r="BC12" s="491">
        <f t="shared" ref="BC12:BM12" si="38">$AZ$12</f>
        <v>0.125</v>
      </c>
      <c r="BD12" s="491">
        <f t="shared" si="38"/>
        <v>0.125</v>
      </c>
      <c r="BE12" s="491">
        <f t="shared" si="38"/>
        <v>0.125</v>
      </c>
      <c r="BF12" s="491">
        <f t="shared" si="38"/>
        <v>0.125</v>
      </c>
      <c r="BG12" s="491">
        <f t="shared" si="38"/>
        <v>0.125</v>
      </c>
      <c r="BH12" s="491">
        <f t="shared" si="38"/>
        <v>0.125</v>
      </c>
      <c r="BI12" s="491">
        <f t="shared" si="38"/>
        <v>0.125</v>
      </c>
      <c r="BJ12" s="491">
        <f t="shared" si="38"/>
        <v>0.125</v>
      </c>
      <c r="BK12" s="491">
        <f t="shared" si="38"/>
        <v>0.125</v>
      </c>
      <c r="BL12" s="491">
        <f t="shared" si="38"/>
        <v>0.125</v>
      </c>
      <c r="BM12" s="491">
        <f t="shared" si="38"/>
        <v>0.125</v>
      </c>
      <c r="BN12" s="419"/>
      <c r="BO12" s="7" t="s">
        <v>356</v>
      </c>
      <c r="BP12" s="92">
        <v>0.125</v>
      </c>
      <c r="BQ12" s="8"/>
      <c r="BR12" s="491">
        <f>$AZ$12</f>
        <v>0.125</v>
      </c>
      <c r="BS12" s="491">
        <f t="shared" ref="BS12:CC12" si="39">$AZ$12</f>
        <v>0.125</v>
      </c>
      <c r="BT12" s="491">
        <f t="shared" si="39"/>
        <v>0.125</v>
      </c>
      <c r="BU12" s="491">
        <f t="shared" si="39"/>
        <v>0.125</v>
      </c>
      <c r="BV12" s="491">
        <f t="shared" si="39"/>
        <v>0.125</v>
      </c>
      <c r="BW12" s="491">
        <f t="shared" si="39"/>
        <v>0.125</v>
      </c>
      <c r="BX12" s="491">
        <f t="shared" si="39"/>
        <v>0.125</v>
      </c>
      <c r="BY12" s="491">
        <f t="shared" si="39"/>
        <v>0.125</v>
      </c>
      <c r="BZ12" s="491">
        <f t="shared" si="39"/>
        <v>0.125</v>
      </c>
      <c r="CA12" s="491">
        <f t="shared" si="39"/>
        <v>0.125</v>
      </c>
      <c r="CB12" s="491">
        <f t="shared" si="39"/>
        <v>0.125</v>
      </c>
      <c r="CC12" s="491">
        <f t="shared" si="39"/>
        <v>0.125</v>
      </c>
      <c r="CD12" s="419"/>
      <c r="CF12" s="7" t="s">
        <v>356</v>
      </c>
      <c r="CG12" s="92">
        <v>0.125</v>
      </c>
      <c r="CH12" s="8"/>
      <c r="CI12" s="491">
        <f>$CG$12</f>
        <v>0.125</v>
      </c>
      <c r="CJ12" s="491">
        <f t="shared" ref="CJ12:CT12" si="40">$CG$12</f>
        <v>0.125</v>
      </c>
      <c r="CK12" s="491">
        <f t="shared" si="40"/>
        <v>0.125</v>
      </c>
      <c r="CL12" s="491">
        <f t="shared" si="40"/>
        <v>0.125</v>
      </c>
      <c r="CM12" s="491">
        <f t="shared" si="40"/>
        <v>0.125</v>
      </c>
      <c r="CN12" s="491">
        <f t="shared" si="40"/>
        <v>0.125</v>
      </c>
      <c r="CO12" s="491">
        <f t="shared" si="40"/>
        <v>0.125</v>
      </c>
      <c r="CP12" s="491">
        <f t="shared" si="40"/>
        <v>0.125</v>
      </c>
      <c r="CQ12" s="491">
        <f t="shared" si="40"/>
        <v>0.125</v>
      </c>
      <c r="CR12" s="491">
        <f t="shared" si="40"/>
        <v>0.125</v>
      </c>
      <c r="CS12" s="491">
        <f t="shared" si="40"/>
        <v>0.125</v>
      </c>
      <c r="CT12" s="491">
        <f t="shared" si="40"/>
        <v>0.125</v>
      </c>
      <c r="CU12" s="419"/>
      <c r="CW12" s="7" t="s">
        <v>356</v>
      </c>
      <c r="CX12" s="92">
        <v>0.125</v>
      </c>
      <c r="CY12" s="8"/>
      <c r="CZ12" s="491">
        <f>$CG$12</f>
        <v>0.125</v>
      </c>
      <c r="DA12" s="491">
        <f t="shared" ref="DA12:DK12" si="41">$CG$12</f>
        <v>0.125</v>
      </c>
      <c r="DB12" s="491">
        <f t="shared" si="41"/>
        <v>0.125</v>
      </c>
      <c r="DC12" s="491">
        <f t="shared" si="41"/>
        <v>0.125</v>
      </c>
      <c r="DD12" s="491">
        <f t="shared" si="41"/>
        <v>0.125</v>
      </c>
      <c r="DE12" s="491">
        <f t="shared" si="41"/>
        <v>0.125</v>
      </c>
      <c r="DF12" s="491">
        <f t="shared" si="41"/>
        <v>0.125</v>
      </c>
      <c r="DG12" s="491">
        <f t="shared" si="41"/>
        <v>0.125</v>
      </c>
      <c r="DH12" s="491">
        <f t="shared" si="41"/>
        <v>0.125</v>
      </c>
      <c r="DI12" s="491">
        <f t="shared" si="41"/>
        <v>0.125</v>
      </c>
      <c r="DJ12" s="491">
        <f t="shared" si="41"/>
        <v>0.125</v>
      </c>
      <c r="DK12" s="491">
        <f t="shared" si="41"/>
        <v>0.125</v>
      </c>
      <c r="DL12" s="419"/>
    </row>
    <row r="13" spans="2:116" outlineLevel="1" x14ac:dyDescent="0.2">
      <c r="B13" s="74" t="s">
        <v>353</v>
      </c>
      <c r="F13" s="16">
        <f>F12*D26</f>
        <v>0</v>
      </c>
      <c r="G13" s="17">
        <f t="shared" ref="G13:M13" si="42">G12*F26</f>
        <v>0</v>
      </c>
      <c r="H13" s="17">
        <f t="shared" si="42"/>
        <v>0</v>
      </c>
      <c r="I13" s="17">
        <f t="shared" si="42"/>
        <v>0</v>
      </c>
      <c r="J13" s="17">
        <f t="shared" si="42"/>
        <v>0</v>
      </c>
      <c r="K13" s="17">
        <f t="shared" si="42"/>
        <v>0</v>
      </c>
      <c r="L13" s="17">
        <f t="shared" si="42"/>
        <v>0</v>
      </c>
      <c r="M13" s="17">
        <f t="shared" si="42"/>
        <v>0</v>
      </c>
      <c r="N13" s="17">
        <f>N12*M21</f>
        <v>0</v>
      </c>
      <c r="O13" s="17">
        <f>O12*N21</f>
        <v>0</v>
      </c>
      <c r="P13" s="17">
        <f>P12*O21</f>
        <v>0</v>
      </c>
      <c r="Q13" s="17">
        <f>Q12*P21</f>
        <v>0</v>
      </c>
      <c r="R13" s="18">
        <f>SUM(F13:Q13)</f>
        <v>0</v>
      </c>
      <c r="S13" s="1"/>
      <c r="T13" s="1"/>
      <c r="U13" s="303"/>
      <c r="V13" s="242">
        <f>V12*Q21</f>
        <v>0</v>
      </c>
      <c r="W13" s="242">
        <f>W12*V21</f>
        <v>0</v>
      </c>
      <c r="X13" s="242">
        <f t="shared" ref="X13:AG13" si="43">X12*W21</f>
        <v>0</v>
      </c>
      <c r="Y13" s="242">
        <f t="shared" si="43"/>
        <v>0</v>
      </c>
      <c r="Z13" s="242">
        <f t="shared" si="43"/>
        <v>0</v>
      </c>
      <c r="AA13" s="242">
        <f t="shared" si="43"/>
        <v>0</v>
      </c>
      <c r="AB13" s="242">
        <f t="shared" si="43"/>
        <v>0</v>
      </c>
      <c r="AC13" s="242">
        <f t="shared" si="43"/>
        <v>0</v>
      </c>
      <c r="AD13" s="242">
        <f t="shared" si="43"/>
        <v>0</v>
      </c>
      <c r="AE13" s="242">
        <f t="shared" si="43"/>
        <v>0</v>
      </c>
      <c r="AF13" s="242">
        <f t="shared" si="43"/>
        <v>0</v>
      </c>
      <c r="AG13" s="242">
        <f t="shared" si="43"/>
        <v>0</v>
      </c>
      <c r="AH13" s="227">
        <f>SUM(V13:AG13)</f>
        <v>0</v>
      </c>
      <c r="AI13" s="1"/>
      <c r="AJ13" s="1"/>
      <c r="AK13" s="303"/>
      <c r="AL13" s="327">
        <f>AL12*AG21</f>
        <v>0</v>
      </c>
      <c r="AM13" s="327">
        <f t="shared" ref="AM13:AW13" si="44">AM12*AL21</f>
        <v>0</v>
      </c>
      <c r="AN13" s="327">
        <f t="shared" si="44"/>
        <v>0</v>
      </c>
      <c r="AO13" s="327">
        <f t="shared" si="44"/>
        <v>0</v>
      </c>
      <c r="AP13" s="327">
        <f t="shared" si="44"/>
        <v>0</v>
      </c>
      <c r="AQ13" s="327">
        <f t="shared" si="44"/>
        <v>0</v>
      </c>
      <c r="AR13" s="327">
        <f t="shared" si="44"/>
        <v>0</v>
      </c>
      <c r="AS13" s="327">
        <f t="shared" si="44"/>
        <v>0</v>
      </c>
      <c r="AT13" s="327">
        <f t="shared" si="44"/>
        <v>0</v>
      </c>
      <c r="AU13" s="327">
        <f t="shared" si="44"/>
        <v>0</v>
      </c>
      <c r="AV13" s="327">
        <f t="shared" si="44"/>
        <v>0</v>
      </c>
      <c r="AW13" s="327">
        <f t="shared" si="44"/>
        <v>0</v>
      </c>
      <c r="AX13" s="328">
        <f>SUM(AL13:AW13)</f>
        <v>0</v>
      </c>
      <c r="AY13" s="1"/>
      <c r="AZ13" s="1"/>
      <c r="BA13" s="303"/>
      <c r="BB13" s="418">
        <f>BB12*AW21</f>
        <v>0</v>
      </c>
      <c r="BC13" s="418">
        <f t="shared" ref="BC13:BM13" si="45">BC12*BB21</f>
        <v>0</v>
      </c>
      <c r="BD13" s="418">
        <f t="shared" si="45"/>
        <v>0</v>
      </c>
      <c r="BE13" s="418">
        <f t="shared" si="45"/>
        <v>0</v>
      </c>
      <c r="BF13" s="418">
        <f t="shared" si="45"/>
        <v>0</v>
      </c>
      <c r="BG13" s="418">
        <f t="shared" si="45"/>
        <v>0</v>
      </c>
      <c r="BH13" s="418">
        <f t="shared" si="45"/>
        <v>0</v>
      </c>
      <c r="BI13" s="418">
        <f t="shared" si="45"/>
        <v>0</v>
      </c>
      <c r="BJ13" s="418">
        <f t="shared" si="45"/>
        <v>0</v>
      </c>
      <c r="BK13" s="418">
        <f t="shared" si="45"/>
        <v>0</v>
      </c>
      <c r="BL13" s="418">
        <f t="shared" si="45"/>
        <v>0</v>
      </c>
      <c r="BM13" s="418">
        <f t="shared" si="45"/>
        <v>0</v>
      </c>
      <c r="BN13" s="419">
        <f>SUM(BB13:BM13)</f>
        <v>0</v>
      </c>
      <c r="BO13" s="1"/>
      <c r="BP13" s="1"/>
      <c r="BQ13" s="303"/>
      <c r="BR13" s="418">
        <f>BR12*BM21</f>
        <v>0</v>
      </c>
      <c r="BS13" s="418">
        <f t="shared" ref="BS13:CC13" si="46">BS12*BR21</f>
        <v>0</v>
      </c>
      <c r="BT13" s="418">
        <f t="shared" si="46"/>
        <v>0</v>
      </c>
      <c r="BU13" s="418">
        <f t="shared" si="46"/>
        <v>0</v>
      </c>
      <c r="BV13" s="418">
        <f t="shared" si="46"/>
        <v>0</v>
      </c>
      <c r="BW13" s="418">
        <f t="shared" si="46"/>
        <v>0</v>
      </c>
      <c r="BX13" s="418">
        <f t="shared" si="46"/>
        <v>0</v>
      </c>
      <c r="BY13" s="418">
        <f t="shared" si="46"/>
        <v>0</v>
      </c>
      <c r="BZ13" s="418">
        <f t="shared" si="46"/>
        <v>0</v>
      </c>
      <c r="CA13" s="418">
        <f t="shared" si="46"/>
        <v>0</v>
      </c>
      <c r="CB13" s="418">
        <f t="shared" si="46"/>
        <v>0</v>
      </c>
      <c r="CC13" s="418">
        <f t="shared" si="46"/>
        <v>0</v>
      </c>
      <c r="CD13" s="419">
        <f>SUM(BR13:CC13)</f>
        <v>0</v>
      </c>
      <c r="CF13" s="1"/>
      <c r="CG13" s="1"/>
      <c r="CH13" s="303"/>
      <c r="CI13" s="418">
        <f>CI12*CD21</f>
        <v>0</v>
      </c>
      <c r="CJ13" s="418">
        <f>CJ12*CI21</f>
        <v>0</v>
      </c>
      <c r="CK13" s="418">
        <f>CK12*CJ21</f>
        <v>0</v>
      </c>
      <c r="CL13" s="418">
        <f t="shared" ref="CL13:CT13" si="47">CL12*CK21</f>
        <v>0</v>
      </c>
      <c r="CM13" s="418">
        <f t="shared" si="47"/>
        <v>0</v>
      </c>
      <c r="CN13" s="418">
        <f t="shared" si="47"/>
        <v>0</v>
      </c>
      <c r="CO13" s="418">
        <f t="shared" si="47"/>
        <v>0</v>
      </c>
      <c r="CP13" s="418">
        <f t="shared" si="47"/>
        <v>0</v>
      </c>
      <c r="CQ13" s="418">
        <f t="shared" si="47"/>
        <v>0</v>
      </c>
      <c r="CR13" s="418">
        <f t="shared" si="47"/>
        <v>0</v>
      </c>
      <c r="CS13" s="418">
        <f t="shared" si="47"/>
        <v>0</v>
      </c>
      <c r="CT13" s="418">
        <f t="shared" si="47"/>
        <v>0</v>
      </c>
      <c r="CU13" s="419">
        <f>SUM(CI13:CT13)</f>
        <v>0</v>
      </c>
      <c r="CW13" s="1"/>
      <c r="CX13" s="1"/>
      <c r="CY13" s="303"/>
      <c r="CZ13" s="418">
        <f>CZ12*CU21</f>
        <v>0</v>
      </c>
      <c r="DA13" s="418">
        <f>DA12*CZ21</f>
        <v>0</v>
      </c>
      <c r="DB13" s="418">
        <f>DB12*DA21</f>
        <v>0</v>
      </c>
      <c r="DC13" s="418">
        <f t="shared" ref="DC13:DK13" si="48">DC12*DB21</f>
        <v>0</v>
      </c>
      <c r="DD13" s="418">
        <f t="shared" si="48"/>
        <v>0</v>
      </c>
      <c r="DE13" s="418">
        <f t="shared" si="48"/>
        <v>0</v>
      </c>
      <c r="DF13" s="418">
        <f t="shared" si="48"/>
        <v>0</v>
      </c>
      <c r="DG13" s="418">
        <f t="shared" si="48"/>
        <v>0</v>
      </c>
      <c r="DH13" s="418">
        <f t="shared" si="48"/>
        <v>0</v>
      </c>
      <c r="DI13" s="418">
        <f t="shared" si="48"/>
        <v>0</v>
      </c>
      <c r="DJ13" s="418">
        <f t="shared" si="48"/>
        <v>0</v>
      </c>
      <c r="DK13" s="418">
        <f t="shared" si="48"/>
        <v>0</v>
      </c>
      <c r="DL13" s="419">
        <f>SUM(CZ13:DK13)</f>
        <v>0</v>
      </c>
    </row>
    <row r="14" spans="2:116" outlineLevel="1" x14ac:dyDescent="0.2">
      <c r="B14" s="74" t="s">
        <v>354</v>
      </c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6"/>
      <c r="S14" s="1"/>
      <c r="T14" s="1"/>
      <c r="U14" s="303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27"/>
      <c r="AI14" s="7" t="s">
        <v>357</v>
      </c>
      <c r="AJ14" s="92">
        <v>0.15</v>
      </c>
      <c r="AK14" s="303"/>
      <c r="AL14" s="330">
        <f>$AJ$14</f>
        <v>0.15</v>
      </c>
      <c r="AM14" s="330">
        <f t="shared" ref="AM14:AW14" si="49">$AJ$14</f>
        <v>0.15</v>
      </c>
      <c r="AN14" s="330">
        <f t="shared" si="49"/>
        <v>0.15</v>
      </c>
      <c r="AO14" s="330">
        <f t="shared" si="49"/>
        <v>0.15</v>
      </c>
      <c r="AP14" s="330">
        <f t="shared" si="49"/>
        <v>0.15</v>
      </c>
      <c r="AQ14" s="330">
        <f t="shared" si="49"/>
        <v>0.15</v>
      </c>
      <c r="AR14" s="330">
        <f t="shared" si="49"/>
        <v>0.15</v>
      </c>
      <c r="AS14" s="330">
        <f t="shared" si="49"/>
        <v>0.15</v>
      </c>
      <c r="AT14" s="330">
        <f t="shared" si="49"/>
        <v>0.15</v>
      </c>
      <c r="AU14" s="330">
        <f t="shared" si="49"/>
        <v>0.15</v>
      </c>
      <c r="AV14" s="330">
        <f t="shared" si="49"/>
        <v>0.15</v>
      </c>
      <c r="AW14" s="330">
        <f t="shared" si="49"/>
        <v>0.15</v>
      </c>
      <c r="AX14" s="328"/>
      <c r="AY14" s="7" t="s">
        <v>357</v>
      </c>
      <c r="AZ14" s="92">
        <v>0.15</v>
      </c>
      <c r="BA14" s="303"/>
      <c r="BB14" s="421">
        <f>$AZ$14</f>
        <v>0.15</v>
      </c>
      <c r="BC14" s="421">
        <f t="shared" ref="BC14:BM14" si="50">$AZ$14</f>
        <v>0.15</v>
      </c>
      <c r="BD14" s="421">
        <f t="shared" si="50"/>
        <v>0.15</v>
      </c>
      <c r="BE14" s="421">
        <f t="shared" si="50"/>
        <v>0.15</v>
      </c>
      <c r="BF14" s="421">
        <f t="shared" si="50"/>
        <v>0.15</v>
      </c>
      <c r="BG14" s="421">
        <f t="shared" si="50"/>
        <v>0.15</v>
      </c>
      <c r="BH14" s="421">
        <f t="shared" si="50"/>
        <v>0.15</v>
      </c>
      <c r="BI14" s="421">
        <f t="shared" si="50"/>
        <v>0.15</v>
      </c>
      <c r="BJ14" s="421">
        <f t="shared" si="50"/>
        <v>0.15</v>
      </c>
      <c r="BK14" s="421">
        <f t="shared" si="50"/>
        <v>0.15</v>
      </c>
      <c r="BL14" s="421">
        <f t="shared" si="50"/>
        <v>0.15</v>
      </c>
      <c r="BM14" s="421">
        <f t="shared" si="50"/>
        <v>0.15</v>
      </c>
      <c r="BN14" s="419"/>
      <c r="BO14" s="7" t="s">
        <v>357</v>
      </c>
      <c r="BP14" s="92">
        <v>0.15</v>
      </c>
      <c r="BQ14" s="303"/>
      <c r="BR14" s="421">
        <f>$BP$14</f>
        <v>0.15</v>
      </c>
      <c r="BS14" s="421">
        <f t="shared" ref="BS14:CC14" si="51">$BP$14</f>
        <v>0.15</v>
      </c>
      <c r="BT14" s="421">
        <f t="shared" si="51"/>
        <v>0.15</v>
      </c>
      <c r="BU14" s="421">
        <f t="shared" si="51"/>
        <v>0.15</v>
      </c>
      <c r="BV14" s="421">
        <f t="shared" si="51"/>
        <v>0.15</v>
      </c>
      <c r="BW14" s="421">
        <f t="shared" si="51"/>
        <v>0.15</v>
      </c>
      <c r="BX14" s="421">
        <f t="shared" si="51"/>
        <v>0.15</v>
      </c>
      <c r="BY14" s="421">
        <f t="shared" si="51"/>
        <v>0.15</v>
      </c>
      <c r="BZ14" s="421">
        <f t="shared" si="51"/>
        <v>0.15</v>
      </c>
      <c r="CA14" s="421">
        <f t="shared" si="51"/>
        <v>0.15</v>
      </c>
      <c r="CB14" s="421">
        <f t="shared" si="51"/>
        <v>0.15</v>
      </c>
      <c r="CC14" s="421">
        <f t="shared" si="51"/>
        <v>0.15</v>
      </c>
      <c r="CD14" s="419"/>
      <c r="CF14" s="7" t="s">
        <v>357</v>
      </c>
      <c r="CG14" s="92">
        <v>0.15</v>
      </c>
      <c r="CH14" s="303"/>
      <c r="CI14" s="421">
        <f>$CG$14</f>
        <v>0.15</v>
      </c>
      <c r="CJ14" s="421">
        <f t="shared" ref="CJ14:CT14" si="52">$CG$14</f>
        <v>0.15</v>
      </c>
      <c r="CK14" s="421">
        <f t="shared" si="52"/>
        <v>0.15</v>
      </c>
      <c r="CL14" s="421">
        <f t="shared" si="52"/>
        <v>0.15</v>
      </c>
      <c r="CM14" s="421">
        <f t="shared" si="52"/>
        <v>0.15</v>
      </c>
      <c r="CN14" s="421">
        <f t="shared" si="52"/>
        <v>0.15</v>
      </c>
      <c r="CO14" s="421">
        <f t="shared" si="52"/>
        <v>0.15</v>
      </c>
      <c r="CP14" s="421">
        <f t="shared" si="52"/>
        <v>0.15</v>
      </c>
      <c r="CQ14" s="421">
        <f t="shared" si="52"/>
        <v>0.15</v>
      </c>
      <c r="CR14" s="421">
        <f t="shared" si="52"/>
        <v>0.15</v>
      </c>
      <c r="CS14" s="421">
        <f t="shared" si="52"/>
        <v>0.15</v>
      </c>
      <c r="CT14" s="421">
        <f t="shared" si="52"/>
        <v>0.15</v>
      </c>
      <c r="CU14" s="419"/>
      <c r="CW14" s="7" t="s">
        <v>357</v>
      </c>
      <c r="CX14" s="92">
        <v>0.15</v>
      </c>
      <c r="CY14" s="303"/>
      <c r="CZ14" s="421">
        <f>$CX$14</f>
        <v>0.15</v>
      </c>
      <c r="DA14" s="421">
        <f t="shared" ref="DA14:DK14" si="53">$CX$14</f>
        <v>0.15</v>
      </c>
      <c r="DB14" s="421">
        <f t="shared" si="53"/>
        <v>0.15</v>
      </c>
      <c r="DC14" s="421">
        <f t="shared" si="53"/>
        <v>0.15</v>
      </c>
      <c r="DD14" s="421">
        <f t="shared" si="53"/>
        <v>0.15</v>
      </c>
      <c r="DE14" s="421">
        <f t="shared" si="53"/>
        <v>0.15</v>
      </c>
      <c r="DF14" s="421">
        <f t="shared" si="53"/>
        <v>0.15</v>
      </c>
      <c r="DG14" s="421">
        <f t="shared" si="53"/>
        <v>0.15</v>
      </c>
      <c r="DH14" s="421">
        <f t="shared" si="53"/>
        <v>0.15</v>
      </c>
      <c r="DI14" s="421">
        <f t="shared" si="53"/>
        <v>0.15</v>
      </c>
      <c r="DJ14" s="421">
        <f t="shared" si="53"/>
        <v>0.15</v>
      </c>
      <c r="DK14" s="421">
        <f t="shared" si="53"/>
        <v>0.15</v>
      </c>
      <c r="DL14" s="419"/>
    </row>
    <row r="15" spans="2:116" outlineLevel="1" x14ac:dyDescent="0.2">
      <c r="B15" s="74" t="s">
        <v>355</v>
      </c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6"/>
      <c r="S15" s="1"/>
      <c r="T15" s="1"/>
      <c r="U15" s="303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27"/>
      <c r="AI15" s="1"/>
      <c r="AJ15" s="1"/>
      <c r="AK15" s="303"/>
      <c r="AL15" s="327"/>
      <c r="AM15" s="327">
        <f>AM14*AL22</f>
        <v>0</v>
      </c>
      <c r="AN15" s="327">
        <f>AN14*AM22</f>
        <v>0</v>
      </c>
      <c r="AO15" s="327">
        <f t="shared" ref="AO15:AV15" si="54">AO14*AN22</f>
        <v>0</v>
      </c>
      <c r="AP15" s="327">
        <f t="shared" si="54"/>
        <v>0</v>
      </c>
      <c r="AQ15" s="327">
        <f t="shared" si="54"/>
        <v>0</v>
      </c>
      <c r="AR15" s="327">
        <f t="shared" si="54"/>
        <v>0</v>
      </c>
      <c r="AS15" s="327">
        <f t="shared" si="54"/>
        <v>0</v>
      </c>
      <c r="AT15" s="327">
        <f t="shared" si="54"/>
        <v>0</v>
      </c>
      <c r="AU15" s="327">
        <f t="shared" si="54"/>
        <v>0</v>
      </c>
      <c r="AV15" s="327">
        <f t="shared" si="54"/>
        <v>0</v>
      </c>
      <c r="AW15" s="327">
        <f>AW14*AV22</f>
        <v>0</v>
      </c>
      <c r="AX15" s="328"/>
      <c r="AY15" s="1"/>
      <c r="AZ15" s="1"/>
      <c r="BA15" s="303"/>
      <c r="BB15" s="418">
        <f>BB14*AW22</f>
        <v>0</v>
      </c>
      <c r="BC15" s="418">
        <f>BC14*BB22</f>
        <v>0</v>
      </c>
      <c r="BD15" s="418">
        <f t="shared" ref="BD15:BM15" si="55">BD14*BC22</f>
        <v>0</v>
      </c>
      <c r="BE15" s="418">
        <f t="shared" si="55"/>
        <v>0</v>
      </c>
      <c r="BF15" s="418">
        <f t="shared" si="55"/>
        <v>0</v>
      </c>
      <c r="BG15" s="418">
        <f t="shared" si="55"/>
        <v>0</v>
      </c>
      <c r="BH15" s="418">
        <f t="shared" si="55"/>
        <v>0</v>
      </c>
      <c r="BI15" s="418">
        <f t="shared" si="55"/>
        <v>0</v>
      </c>
      <c r="BJ15" s="418">
        <f t="shared" si="55"/>
        <v>0</v>
      </c>
      <c r="BK15" s="418">
        <f t="shared" si="55"/>
        <v>0</v>
      </c>
      <c r="BL15" s="418">
        <f t="shared" si="55"/>
        <v>0</v>
      </c>
      <c r="BM15" s="418">
        <f t="shared" si="55"/>
        <v>0</v>
      </c>
      <c r="BN15" s="419"/>
      <c r="BO15" s="1"/>
      <c r="BP15" s="1"/>
      <c r="BQ15" s="303"/>
      <c r="BR15" s="418">
        <f>BR14*BM22</f>
        <v>0</v>
      </c>
      <c r="BS15" s="418">
        <f>BS14*BR22</f>
        <v>0</v>
      </c>
      <c r="BT15" s="418">
        <f t="shared" ref="BT15:CB15" si="56">BT14*BS22</f>
        <v>0</v>
      </c>
      <c r="BU15" s="418">
        <f t="shared" si="56"/>
        <v>0</v>
      </c>
      <c r="BV15" s="418">
        <f t="shared" si="56"/>
        <v>0</v>
      </c>
      <c r="BW15" s="418">
        <f t="shared" si="56"/>
        <v>0</v>
      </c>
      <c r="BX15" s="418">
        <f t="shared" si="56"/>
        <v>0</v>
      </c>
      <c r="BY15" s="418">
        <f t="shared" si="56"/>
        <v>0</v>
      </c>
      <c r="BZ15" s="418">
        <f t="shared" si="56"/>
        <v>0</v>
      </c>
      <c r="CA15" s="418">
        <f t="shared" si="56"/>
        <v>0</v>
      </c>
      <c r="CB15" s="418">
        <f t="shared" si="56"/>
        <v>0</v>
      </c>
      <c r="CC15" s="418">
        <f>CC14*CB22</f>
        <v>0</v>
      </c>
      <c r="CD15" s="419"/>
      <c r="CF15" s="1"/>
      <c r="CG15" s="1"/>
      <c r="CH15" s="303"/>
      <c r="CI15" s="418">
        <f>CC22*CI14</f>
        <v>0</v>
      </c>
      <c r="CJ15" s="418">
        <f>CJ14*CI22</f>
        <v>0</v>
      </c>
      <c r="CK15" s="418">
        <f t="shared" ref="CK15:CS15" si="57">CK14*CJ22</f>
        <v>0</v>
      </c>
      <c r="CL15" s="418">
        <f t="shared" si="57"/>
        <v>0</v>
      </c>
      <c r="CM15" s="418">
        <f t="shared" si="57"/>
        <v>0</v>
      </c>
      <c r="CN15" s="418">
        <f t="shared" si="57"/>
        <v>0</v>
      </c>
      <c r="CO15" s="418">
        <f t="shared" si="57"/>
        <v>0</v>
      </c>
      <c r="CP15" s="418">
        <f t="shared" si="57"/>
        <v>0</v>
      </c>
      <c r="CQ15" s="418">
        <f t="shared" si="57"/>
        <v>0</v>
      </c>
      <c r="CR15" s="418">
        <f t="shared" si="57"/>
        <v>0</v>
      </c>
      <c r="CS15" s="418">
        <f t="shared" si="57"/>
        <v>0</v>
      </c>
      <c r="CT15" s="418">
        <f>CT14*CS22</f>
        <v>0</v>
      </c>
      <c r="CU15" s="419"/>
      <c r="CW15" s="1"/>
      <c r="CX15" s="1"/>
      <c r="CY15" s="303"/>
      <c r="CZ15" s="418">
        <f>CZ14*CT22</f>
        <v>0</v>
      </c>
      <c r="DA15" s="418">
        <f>DA14*CZ22</f>
        <v>0</v>
      </c>
      <c r="DB15" s="418">
        <f t="shared" ref="DB15:DK15" si="58">DB14*DA22</f>
        <v>0</v>
      </c>
      <c r="DC15" s="418">
        <f t="shared" si="58"/>
        <v>0</v>
      </c>
      <c r="DD15" s="418">
        <f t="shared" si="58"/>
        <v>0</v>
      </c>
      <c r="DE15" s="418">
        <f t="shared" si="58"/>
        <v>0</v>
      </c>
      <c r="DF15" s="418">
        <f t="shared" si="58"/>
        <v>0</v>
      </c>
      <c r="DG15" s="418">
        <f t="shared" si="58"/>
        <v>0</v>
      </c>
      <c r="DH15" s="418">
        <f t="shared" si="58"/>
        <v>0</v>
      </c>
      <c r="DI15" s="418">
        <f t="shared" si="58"/>
        <v>0</v>
      </c>
      <c r="DJ15" s="418">
        <f t="shared" si="58"/>
        <v>0</v>
      </c>
      <c r="DK15" s="418">
        <f t="shared" si="58"/>
        <v>0</v>
      </c>
      <c r="DL15" s="419"/>
    </row>
    <row r="16" spans="2:116" outlineLevel="1" x14ac:dyDescent="0.2">
      <c r="B16" s="74" t="s">
        <v>159</v>
      </c>
      <c r="C16" s="7" t="s">
        <v>159</v>
      </c>
      <c r="D16" s="94">
        <v>0</v>
      </c>
      <c r="E16" s="137"/>
      <c r="F16" s="22">
        <f>$D$16</f>
        <v>0</v>
      </c>
      <c r="G16" s="23">
        <f t="shared" ref="G16:Q16" si="59">$D$16</f>
        <v>0</v>
      </c>
      <c r="H16" s="23">
        <f t="shared" si="59"/>
        <v>0</v>
      </c>
      <c r="I16" s="23">
        <f t="shared" si="59"/>
        <v>0</v>
      </c>
      <c r="J16" s="23">
        <f t="shared" si="59"/>
        <v>0</v>
      </c>
      <c r="K16" s="23">
        <f t="shared" si="59"/>
        <v>0</v>
      </c>
      <c r="L16" s="23">
        <f t="shared" si="59"/>
        <v>0</v>
      </c>
      <c r="M16" s="23">
        <f t="shared" si="59"/>
        <v>0</v>
      </c>
      <c r="N16" s="23">
        <f t="shared" si="59"/>
        <v>0</v>
      </c>
      <c r="O16" s="23">
        <f t="shared" si="59"/>
        <v>0</v>
      </c>
      <c r="P16" s="23">
        <f t="shared" si="59"/>
        <v>0</v>
      </c>
      <c r="Q16" s="23">
        <f t="shared" si="59"/>
        <v>0</v>
      </c>
      <c r="R16" s="16"/>
      <c r="S16" s="7" t="s">
        <v>159</v>
      </c>
      <c r="T16" s="92">
        <v>0.05</v>
      </c>
      <c r="U16" s="304"/>
      <c r="V16" s="229">
        <f>$T$16</f>
        <v>0.05</v>
      </c>
      <c r="W16" s="229">
        <f t="shared" ref="W16:AG16" si="60">$T$16</f>
        <v>0.05</v>
      </c>
      <c r="X16" s="229">
        <f t="shared" si="60"/>
        <v>0.05</v>
      </c>
      <c r="Y16" s="229">
        <f t="shared" si="60"/>
        <v>0.05</v>
      </c>
      <c r="Z16" s="229">
        <f t="shared" si="60"/>
        <v>0.05</v>
      </c>
      <c r="AA16" s="229">
        <f t="shared" si="60"/>
        <v>0.05</v>
      </c>
      <c r="AB16" s="229">
        <f t="shared" si="60"/>
        <v>0.05</v>
      </c>
      <c r="AC16" s="229">
        <f t="shared" si="60"/>
        <v>0.05</v>
      </c>
      <c r="AD16" s="229">
        <f t="shared" si="60"/>
        <v>0.05</v>
      </c>
      <c r="AE16" s="229">
        <f t="shared" si="60"/>
        <v>0.05</v>
      </c>
      <c r="AF16" s="229">
        <f t="shared" si="60"/>
        <v>0.05</v>
      </c>
      <c r="AG16" s="229">
        <f t="shared" si="60"/>
        <v>0.05</v>
      </c>
      <c r="AH16" s="227"/>
      <c r="AI16" s="7" t="s">
        <v>159</v>
      </c>
      <c r="AJ16" s="92">
        <v>0.05</v>
      </c>
      <c r="AK16" s="304"/>
      <c r="AL16" s="330">
        <f>$AJ$16</f>
        <v>0.05</v>
      </c>
      <c r="AM16" s="330">
        <f>$AJ$16</f>
        <v>0.05</v>
      </c>
      <c r="AN16" s="330">
        <f t="shared" ref="AN16:AW16" si="61">$AJ$16</f>
        <v>0.05</v>
      </c>
      <c r="AO16" s="330">
        <f t="shared" si="61"/>
        <v>0.05</v>
      </c>
      <c r="AP16" s="330">
        <f t="shared" si="61"/>
        <v>0.05</v>
      </c>
      <c r="AQ16" s="330">
        <f t="shared" si="61"/>
        <v>0.05</v>
      </c>
      <c r="AR16" s="330">
        <f t="shared" si="61"/>
        <v>0.05</v>
      </c>
      <c r="AS16" s="330">
        <f t="shared" si="61"/>
        <v>0.05</v>
      </c>
      <c r="AT16" s="330">
        <f t="shared" si="61"/>
        <v>0.05</v>
      </c>
      <c r="AU16" s="330">
        <f t="shared" si="61"/>
        <v>0.05</v>
      </c>
      <c r="AV16" s="330">
        <f t="shared" si="61"/>
        <v>0.05</v>
      </c>
      <c r="AW16" s="330">
        <f t="shared" si="61"/>
        <v>0.05</v>
      </c>
      <c r="AX16" s="328"/>
      <c r="AY16" s="7" t="s">
        <v>159</v>
      </c>
      <c r="AZ16" s="92">
        <v>0.05</v>
      </c>
      <c r="BA16" s="304"/>
      <c r="BB16" s="421">
        <f>$AZ$16</f>
        <v>0.05</v>
      </c>
      <c r="BC16" s="421">
        <f t="shared" ref="BC16:BM16" si="62">$AZ$16</f>
        <v>0.05</v>
      </c>
      <c r="BD16" s="421">
        <f t="shared" si="62"/>
        <v>0.05</v>
      </c>
      <c r="BE16" s="421">
        <f t="shared" si="62"/>
        <v>0.05</v>
      </c>
      <c r="BF16" s="421">
        <f t="shared" si="62"/>
        <v>0.05</v>
      </c>
      <c r="BG16" s="421">
        <f t="shared" si="62"/>
        <v>0.05</v>
      </c>
      <c r="BH16" s="421">
        <f t="shared" si="62"/>
        <v>0.05</v>
      </c>
      <c r="BI16" s="421">
        <f t="shared" si="62"/>
        <v>0.05</v>
      </c>
      <c r="BJ16" s="421">
        <f t="shared" si="62"/>
        <v>0.05</v>
      </c>
      <c r="BK16" s="421">
        <f t="shared" si="62"/>
        <v>0.05</v>
      </c>
      <c r="BL16" s="421">
        <f t="shared" si="62"/>
        <v>0.05</v>
      </c>
      <c r="BM16" s="421">
        <f t="shared" si="62"/>
        <v>0.05</v>
      </c>
      <c r="BN16" s="419"/>
      <c r="BO16" s="7" t="s">
        <v>159</v>
      </c>
      <c r="BP16" s="92">
        <v>0.05</v>
      </c>
      <c r="BQ16" s="304"/>
      <c r="BR16" s="421">
        <f>$AZ$16</f>
        <v>0.05</v>
      </c>
      <c r="BS16" s="421">
        <f t="shared" ref="BS16:CC16" si="63">$AZ$16</f>
        <v>0.05</v>
      </c>
      <c r="BT16" s="421">
        <f t="shared" si="63"/>
        <v>0.05</v>
      </c>
      <c r="BU16" s="421">
        <f t="shared" si="63"/>
        <v>0.05</v>
      </c>
      <c r="BV16" s="421">
        <f t="shared" si="63"/>
        <v>0.05</v>
      </c>
      <c r="BW16" s="421">
        <f t="shared" si="63"/>
        <v>0.05</v>
      </c>
      <c r="BX16" s="421">
        <f t="shared" si="63"/>
        <v>0.05</v>
      </c>
      <c r="BY16" s="421">
        <f t="shared" si="63"/>
        <v>0.05</v>
      </c>
      <c r="BZ16" s="421">
        <f t="shared" si="63"/>
        <v>0.05</v>
      </c>
      <c r="CA16" s="421">
        <f t="shared" si="63"/>
        <v>0.05</v>
      </c>
      <c r="CB16" s="421">
        <f t="shared" si="63"/>
        <v>0.05</v>
      </c>
      <c r="CC16" s="421">
        <f t="shared" si="63"/>
        <v>0.05</v>
      </c>
      <c r="CD16" s="419"/>
      <c r="CF16" s="7" t="s">
        <v>159</v>
      </c>
      <c r="CG16" s="92">
        <v>0.05</v>
      </c>
      <c r="CH16" s="304"/>
      <c r="CI16" s="421">
        <f>$CG$16</f>
        <v>0.05</v>
      </c>
      <c r="CJ16" s="421">
        <f t="shared" ref="CJ16:CT16" si="64">$CG$16</f>
        <v>0.05</v>
      </c>
      <c r="CK16" s="421">
        <f t="shared" si="64"/>
        <v>0.05</v>
      </c>
      <c r="CL16" s="421">
        <f t="shared" si="64"/>
        <v>0.05</v>
      </c>
      <c r="CM16" s="421">
        <f t="shared" si="64"/>
        <v>0.05</v>
      </c>
      <c r="CN16" s="421">
        <f t="shared" si="64"/>
        <v>0.05</v>
      </c>
      <c r="CO16" s="421">
        <f t="shared" si="64"/>
        <v>0.05</v>
      </c>
      <c r="CP16" s="421">
        <f t="shared" si="64"/>
        <v>0.05</v>
      </c>
      <c r="CQ16" s="421">
        <f t="shared" si="64"/>
        <v>0.05</v>
      </c>
      <c r="CR16" s="421">
        <f t="shared" si="64"/>
        <v>0.05</v>
      </c>
      <c r="CS16" s="421">
        <f t="shared" si="64"/>
        <v>0.05</v>
      </c>
      <c r="CT16" s="421">
        <f t="shared" si="64"/>
        <v>0.05</v>
      </c>
      <c r="CU16" s="419"/>
      <c r="CW16" s="7" t="s">
        <v>159</v>
      </c>
      <c r="CX16" s="92">
        <v>0.05</v>
      </c>
      <c r="CY16" s="304"/>
      <c r="CZ16" s="421">
        <f>$CG$16</f>
        <v>0.05</v>
      </c>
      <c r="DA16" s="421">
        <f t="shared" ref="DA16:DK16" si="65">$CG$16</f>
        <v>0.05</v>
      </c>
      <c r="DB16" s="421">
        <f t="shared" si="65"/>
        <v>0.05</v>
      </c>
      <c r="DC16" s="421">
        <f t="shared" si="65"/>
        <v>0.05</v>
      </c>
      <c r="DD16" s="421">
        <f t="shared" si="65"/>
        <v>0.05</v>
      </c>
      <c r="DE16" s="421">
        <f t="shared" si="65"/>
        <v>0.05</v>
      </c>
      <c r="DF16" s="421">
        <f t="shared" si="65"/>
        <v>0.05</v>
      </c>
      <c r="DG16" s="421">
        <f t="shared" si="65"/>
        <v>0.05</v>
      </c>
      <c r="DH16" s="421">
        <f t="shared" si="65"/>
        <v>0.05</v>
      </c>
      <c r="DI16" s="421">
        <f t="shared" si="65"/>
        <v>0.05</v>
      </c>
      <c r="DJ16" s="421">
        <f t="shared" si="65"/>
        <v>0.05</v>
      </c>
      <c r="DK16" s="421">
        <f t="shared" si="65"/>
        <v>0.05</v>
      </c>
      <c r="DL16" s="419"/>
    </row>
    <row r="17" spans="2:126" outlineLevel="1" x14ac:dyDescent="0.2">
      <c r="B17" s="74" t="s">
        <v>160</v>
      </c>
      <c r="F17" s="16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8"/>
      <c r="S17" s="1"/>
      <c r="T17" s="1"/>
      <c r="U17" s="303"/>
      <c r="V17" s="242">
        <f>V16*R20</f>
        <v>2.5</v>
      </c>
      <c r="W17" s="242">
        <f t="shared" ref="W17:AG17" si="66">W16*V26</f>
        <v>0.125</v>
      </c>
      <c r="X17" s="242">
        <f t="shared" si="66"/>
        <v>0.11875000000000001</v>
      </c>
      <c r="Y17" s="242">
        <f t="shared" si="66"/>
        <v>0.11281250000000001</v>
      </c>
      <c r="Z17" s="242">
        <f t="shared" si="66"/>
        <v>0.10717187500000001</v>
      </c>
      <c r="AA17" s="242">
        <f t="shared" si="66"/>
        <v>0.10181328125</v>
      </c>
      <c r="AB17" s="242">
        <f t="shared" si="66"/>
        <v>9.6722617187499998E-2</v>
      </c>
      <c r="AC17" s="242">
        <f t="shared" si="66"/>
        <v>9.1886486328125003E-2</v>
      </c>
      <c r="AD17" s="242">
        <f t="shared" si="66"/>
        <v>8.7292162011718744E-2</v>
      </c>
      <c r="AE17" s="242">
        <f t="shared" si="66"/>
        <v>8.2927553911132809E-2</v>
      </c>
      <c r="AF17" s="242">
        <f t="shared" si="66"/>
        <v>7.8781176215576176E-2</v>
      </c>
      <c r="AG17" s="242">
        <f t="shared" si="66"/>
        <v>7.4842117404797362E-2</v>
      </c>
      <c r="AH17" s="227"/>
      <c r="AI17" s="1"/>
      <c r="AJ17" s="1"/>
      <c r="AK17" s="303"/>
      <c r="AL17" s="327">
        <f>AL16*AH20</f>
        <v>0</v>
      </c>
      <c r="AM17" s="327">
        <f t="shared" ref="AM17:AW17" si="67">AM16*AL26</f>
        <v>3.8333333333333337E-2</v>
      </c>
      <c r="AN17" s="327">
        <f t="shared" si="67"/>
        <v>0.26641666666666669</v>
      </c>
      <c r="AO17" s="327">
        <f t="shared" si="67"/>
        <v>0.48309583333333345</v>
      </c>
      <c r="AP17" s="327">
        <f t="shared" si="67"/>
        <v>0.68894104166666681</v>
      </c>
      <c r="AQ17" s="327">
        <f t="shared" si="67"/>
        <v>0.88449398958333347</v>
      </c>
      <c r="AR17" s="327">
        <f t="shared" si="67"/>
        <v>1.0702692901041668</v>
      </c>
      <c r="AS17" s="327">
        <f t="shared" si="67"/>
        <v>1.2467558255989586</v>
      </c>
      <c r="AT17" s="327">
        <f t="shared" si="67"/>
        <v>1.4144180343190107</v>
      </c>
      <c r="AU17" s="327">
        <f t="shared" si="67"/>
        <v>1.6236971326030603</v>
      </c>
      <c r="AV17" s="327">
        <f t="shared" si="67"/>
        <v>2.0725122759729073</v>
      </c>
      <c r="AW17" s="327">
        <f t="shared" si="67"/>
        <v>2.4988866621742623</v>
      </c>
      <c r="AX17" s="328"/>
      <c r="AY17" s="1"/>
      <c r="AZ17" s="1"/>
      <c r="BA17" s="303"/>
      <c r="BB17" s="418">
        <f>BB16*AX20</f>
        <v>3.518333333333334</v>
      </c>
      <c r="BC17" s="418">
        <f t="shared" ref="BC17:BM17" si="68">BC16*BB26</f>
        <v>4.3670543478260875</v>
      </c>
      <c r="BD17" s="418">
        <f t="shared" si="68"/>
        <v>5.7030494565217404</v>
      </c>
      <c r="BE17" s="418">
        <f t="shared" si="68"/>
        <v>6.9722448097826106</v>
      </c>
      <c r="BF17" s="418">
        <f t="shared" si="68"/>
        <v>8.1779803953804358</v>
      </c>
      <c r="BG17" s="418">
        <f t="shared" si="68"/>
        <v>9.3234292016983709</v>
      </c>
      <c r="BH17" s="418">
        <f t="shared" si="68"/>
        <v>10.411605567700409</v>
      </c>
      <c r="BI17" s="418">
        <f t="shared" si="68"/>
        <v>11.445373115402345</v>
      </c>
      <c r="BJ17" s="418">
        <f t="shared" si="68"/>
        <v>12.427452285719184</v>
      </c>
      <c r="BK17" s="418">
        <f t="shared" si="68"/>
        <v>13.360427497520181</v>
      </c>
      <c r="BL17" s="418">
        <f t="shared" si="68"/>
        <v>14.246753948731129</v>
      </c>
      <c r="BM17" s="418">
        <f t="shared" si="68"/>
        <v>15.08876407738153</v>
      </c>
      <c r="BN17" s="419"/>
      <c r="BO17" s="1"/>
      <c r="BP17" s="1"/>
      <c r="BQ17" s="303"/>
      <c r="BR17" s="418">
        <f>BR16*BN20</f>
        <v>18.122463768115946</v>
      </c>
      <c r="BS17" s="418">
        <f t="shared" ref="BS17:CC17" si="69">BS16*BR26</f>
        <v>19.645116323417241</v>
      </c>
      <c r="BT17" s="418">
        <f t="shared" si="69"/>
        <v>23.610228928299012</v>
      </c>
      <c r="BU17" s="418">
        <f t="shared" si="69"/>
        <v>27.377085902936695</v>
      </c>
      <c r="BV17" s="418">
        <f t="shared" si="69"/>
        <v>30.955600028842493</v>
      </c>
      <c r="BW17" s="418">
        <f t="shared" si="69"/>
        <v>34.355188448452999</v>
      </c>
      <c r="BX17" s="418">
        <f t="shared" si="69"/>
        <v>37.584797447082984</v>
      </c>
      <c r="BY17" s="418">
        <f t="shared" si="69"/>
        <v>40.652925995781459</v>
      </c>
      <c r="BZ17" s="418">
        <f t="shared" si="69"/>
        <v>43.567648117045017</v>
      </c>
      <c r="CA17" s="418">
        <f t="shared" si="69"/>
        <v>46.336634132245393</v>
      </c>
      <c r="CB17" s="418">
        <f t="shared" si="69"/>
        <v>48.967170846685754</v>
      </c>
      <c r="CC17" s="418">
        <f t="shared" si="69"/>
        <v>51.466180725404094</v>
      </c>
      <c r="CD17" s="419"/>
      <c r="CF17" s="1"/>
      <c r="CG17" s="1"/>
      <c r="CH17" s="303"/>
      <c r="CI17" s="418">
        <f>CI16*CC20</f>
        <v>4.9473684210526319</v>
      </c>
      <c r="CJ17" s="418">
        <f t="shared" ref="CJ17:CT17" si="70">CJ16*CI26</f>
        <v>6.4552244582043361</v>
      </c>
      <c r="CK17" s="418">
        <f t="shared" si="70"/>
        <v>14.426580882352944</v>
      </c>
      <c r="CL17" s="418">
        <f t="shared" si="70"/>
        <v>21.999369485294121</v>
      </c>
      <c r="CM17" s="418">
        <f t="shared" si="70"/>
        <v>29.193518658088237</v>
      </c>
      <c r="CN17" s="418">
        <f t="shared" si="70"/>
        <v>36.027960372242653</v>
      </c>
      <c r="CO17" s="418">
        <f t="shared" si="70"/>
        <v>42.520680000689339</v>
      </c>
      <c r="CP17" s="418">
        <f t="shared" si="70"/>
        <v>48.688763647713699</v>
      </c>
      <c r="CQ17" s="418">
        <f t="shared" si="70"/>
        <v>54.548443112386828</v>
      </c>
      <c r="CR17" s="418">
        <f t="shared" si="70"/>
        <v>60.115138603826317</v>
      </c>
      <c r="CS17" s="418">
        <f t="shared" si="70"/>
        <v>65.403499320693825</v>
      </c>
      <c r="CT17" s="418">
        <f t="shared" si="70"/>
        <v>70.427442001717964</v>
      </c>
      <c r="CU17" s="419"/>
      <c r="CW17" s="1"/>
      <c r="CX17" s="1"/>
      <c r="CY17" s="303"/>
      <c r="CZ17" s="418">
        <f>CZ16*CT20</f>
        <v>8.2941176470588243</v>
      </c>
      <c r="DA17" s="418">
        <f t="shared" ref="DA17:DK17" si="71">DA16*CZ26</f>
        <v>16.238327205882353</v>
      </c>
      <c r="DB17" s="418">
        <f t="shared" si="71"/>
        <v>33.051410845588236</v>
      </c>
      <c r="DC17" s="418">
        <f t="shared" si="71"/>
        <v>49.02384030330883</v>
      </c>
      <c r="DD17" s="418">
        <f t="shared" si="71"/>
        <v>64.197648288143384</v>
      </c>
      <c r="DE17" s="418">
        <f t="shared" si="71"/>
        <v>78.612765873736222</v>
      </c>
      <c r="DF17" s="418">
        <f t="shared" si="71"/>
        <v>92.307127580049411</v>
      </c>
      <c r="DG17" s="418">
        <f t="shared" si="71"/>
        <v>105.31677120104695</v>
      </c>
      <c r="DH17" s="418">
        <f t="shared" si="71"/>
        <v>117.6759326409946</v>
      </c>
      <c r="DI17" s="418">
        <f t="shared" si="71"/>
        <v>129.41713600894488</v>
      </c>
      <c r="DJ17" s="418">
        <f t="shared" si="71"/>
        <v>140.57127920849763</v>
      </c>
      <c r="DK17" s="418">
        <f t="shared" si="71"/>
        <v>151.16771524807274</v>
      </c>
      <c r="DL17" s="419"/>
    </row>
    <row r="18" spans="2:126" outlineLevel="1" x14ac:dyDescent="0.2">
      <c r="B18" s="74" t="s">
        <v>191</v>
      </c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1"/>
      <c r="T18" s="1"/>
      <c r="U18" s="175">
        <v>0</v>
      </c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27">
        <f>AH20*U18</f>
        <v>0</v>
      </c>
      <c r="AI18" s="1"/>
      <c r="AJ18" s="1"/>
      <c r="AK18" s="175">
        <v>0</v>
      </c>
      <c r="AL18" s="327">
        <f>AL20*$AK18</f>
        <v>0</v>
      </c>
      <c r="AM18" s="327">
        <f>(AM20*$AK18)+(AL18-AL19)</f>
        <v>0</v>
      </c>
      <c r="AN18" s="327">
        <f>(AN20*$AK18)+(AM18-AM19)</f>
        <v>0</v>
      </c>
      <c r="AO18" s="327">
        <f t="shared" ref="AO18:AV18" si="72">(AO20*$AK18)+(AN18-AN19)</f>
        <v>0</v>
      </c>
      <c r="AP18" s="327">
        <f t="shared" si="72"/>
        <v>0</v>
      </c>
      <c r="AQ18" s="327">
        <f t="shared" si="72"/>
        <v>0</v>
      </c>
      <c r="AR18" s="327">
        <f t="shared" si="72"/>
        <v>0</v>
      </c>
      <c r="AS18" s="327">
        <f t="shared" si="72"/>
        <v>0</v>
      </c>
      <c r="AT18" s="327">
        <f t="shared" si="72"/>
        <v>0</v>
      </c>
      <c r="AU18" s="327">
        <f t="shared" si="72"/>
        <v>0</v>
      </c>
      <c r="AV18" s="327">
        <f t="shared" si="72"/>
        <v>0</v>
      </c>
      <c r="AW18" s="327">
        <f>(AW20*$AK18)+(AV18-AV19)</f>
        <v>0</v>
      </c>
      <c r="AX18" s="328">
        <f>AW18</f>
        <v>0</v>
      </c>
      <c r="AY18" s="500"/>
      <c r="AZ18" s="1"/>
      <c r="BA18" s="175">
        <v>0.05</v>
      </c>
      <c r="BB18" s="418">
        <f>(BB20*BA18)+(AW18-AW19)</f>
        <v>1.0246376811594204</v>
      </c>
      <c r="BC18" s="418">
        <f>(BC20*$BA18)+(BB18-BB19)</f>
        <v>2.4509057971014498</v>
      </c>
      <c r="BD18" s="418">
        <f t="shared" ref="BD18:BM18" si="73">(BD20*$BA18)+(BC18-BC19)</f>
        <v>3.6988903985507258</v>
      </c>
      <c r="BE18" s="418">
        <f t="shared" si="73"/>
        <v>4.7908769248188419</v>
      </c>
      <c r="BF18" s="418">
        <f t="shared" si="73"/>
        <v>5.7463651353034439</v>
      </c>
      <c r="BG18" s="418">
        <f t="shared" si="73"/>
        <v>6.5824173194774707</v>
      </c>
      <c r="BH18" s="418">
        <f t="shared" si="73"/>
        <v>7.3139629806297437</v>
      </c>
      <c r="BI18" s="418">
        <f t="shared" si="73"/>
        <v>7.9540654341379824</v>
      </c>
      <c r="BJ18" s="418">
        <f t="shared" si="73"/>
        <v>8.5141550809576927</v>
      </c>
      <c r="BK18" s="418">
        <f t="shared" si="73"/>
        <v>9.0042335219249381</v>
      </c>
      <c r="BL18" s="418">
        <f t="shared" si="73"/>
        <v>9.4330521577712787</v>
      </c>
      <c r="BM18" s="418">
        <f t="shared" si="73"/>
        <v>9.8082684641368267</v>
      </c>
      <c r="BN18" s="419">
        <f>BM18</f>
        <v>9.8082684641368267</v>
      </c>
      <c r="BO18" s="1"/>
      <c r="BP18" s="1"/>
      <c r="BQ18" s="175">
        <v>0.5</v>
      </c>
      <c r="BR18" s="418">
        <f>(BR20*BQ18)+(BM18-BM19)</f>
        <v>32.86999234319066</v>
      </c>
      <c r="BS18" s="418">
        <f t="shared" ref="BS18:CC18" si="74">(BS20*$BQ18)+(BR18-BR19)</f>
        <v>78.234927510818139</v>
      </c>
      <c r="BT18" s="418">
        <f t="shared" si="74"/>
        <v>117.92924578249219</v>
      </c>
      <c r="BU18" s="418">
        <f t="shared" si="74"/>
        <v>152.66177427020699</v>
      </c>
      <c r="BV18" s="418">
        <f t="shared" si="74"/>
        <v>183.05273669695742</v>
      </c>
      <c r="BW18" s="418">
        <f t="shared" si="74"/>
        <v>209.64482882036407</v>
      </c>
      <c r="BX18" s="418">
        <f t="shared" si="74"/>
        <v>232.91290942834485</v>
      </c>
      <c r="BY18" s="418">
        <f t="shared" si="74"/>
        <v>253.27247996032804</v>
      </c>
      <c r="BZ18" s="418">
        <f t="shared" si="74"/>
        <v>271.08710417581335</v>
      </c>
      <c r="CA18" s="418">
        <f t="shared" si="74"/>
        <v>286.674900364363</v>
      </c>
      <c r="CB18" s="418">
        <f t="shared" si="74"/>
        <v>300.31422202934391</v>
      </c>
      <c r="CC18" s="418">
        <f t="shared" si="74"/>
        <v>312.24862848620222</v>
      </c>
      <c r="CD18" s="419">
        <f>CC18</f>
        <v>312.24862848620222</v>
      </c>
      <c r="CF18" s="1"/>
      <c r="CG18" s="1"/>
      <c r="CH18" s="175">
        <v>0.5</v>
      </c>
      <c r="CI18" s="418">
        <f>(CI20*CH18)+(CD18-CD19)</f>
        <v>379.27455727877191</v>
      </c>
      <c r="CJ18" s="418">
        <f t="shared" ref="CJ18:CT18" si="75">(CJ20*$BQ18)+(CI18-CI19)</f>
        <v>414.80641408951368</v>
      </c>
      <c r="CK18" s="418">
        <f t="shared" si="75"/>
        <v>445.89678879891272</v>
      </c>
      <c r="CL18" s="418">
        <f t="shared" si="75"/>
        <v>473.10086666963684</v>
      </c>
      <c r="CM18" s="418">
        <f t="shared" si="75"/>
        <v>496.90443480652044</v>
      </c>
      <c r="CN18" s="418">
        <f t="shared" si="75"/>
        <v>517.73255692629368</v>
      </c>
      <c r="CO18" s="418">
        <f t="shared" si="75"/>
        <v>535.95716378109523</v>
      </c>
      <c r="CP18" s="418">
        <f t="shared" si="75"/>
        <v>551.90369477904665</v>
      </c>
      <c r="CQ18" s="418">
        <f t="shared" si="75"/>
        <v>565.85690940225413</v>
      </c>
      <c r="CR18" s="418">
        <f t="shared" si="75"/>
        <v>578.06597219756054</v>
      </c>
      <c r="CS18" s="418">
        <f t="shared" si="75"/>
        <v>588.74890214345373</v>
      </c>
      <c r="CT18" s="418">
        <f t="shared" si="75"/>
        <v>598.09646584611028</v>
      </c>
      <c r="CU18" s="419">
        <f>CT18</f>
        <v>598.09646584611028</v>
      </c>
      <c r="CW18" s="1"/>
      <c r="CX18" s="1"/>
      <c r="CY18" s="175">
        <v>0.5</v>
      </c>
      <c r="CZ18" s="418">
        <f>(CZ20*CY18)+(CU18-CU19)</f>
        <v>764.6267967284632</v>
      </c>
      <c r="DA18" s="418">
        <f t="shared" ref="DA18:DK18" si="76">(DA20*$BQ18)+(CZ18-CZ19)</f>
        <v>845.29844713740533</v>
      </c>
      <c r="DB18" s="418">
        <f t="shared" si="76"/>
        <v>915.88614124522962</v>
      </c>
      <c r="DC18" s="418">
        <f t="shared" si="76"/>
        <v>977.65037358957591</v>
      </c>
      <c r="DD18" s="418">
        <f t="shared" si="76"/>
        <v>1031.6940768908789</v>
      </c>
      <c r="DE18" s="418">
        <f t="shared" si="76"/>
        <v>1078.9823172795191</v>
      </c>
      <c r="DF18" s="418">
        <f t="shared" si="76"/>
        <v>1120.3595276195792</v>
      </c>
      <c r="DG18" s="418">
        <f t="shared" si="76"/>
        <v>1156.5645866671318</v>
      </c>
      <c r="DH18" s="418">
        <f t="shared" si="76"/>
        <v>1188.2440133337404</v>
      </c>
      <c r="DI18" s="418">
        <f t="shared" si="76"/>
        <v>1215.9635116670229</v>
      </c>
      <c r="DJ18" s="418">
        <f t="shared" si="76"/>
        <v>1240.218072708645</v>
      </c>
      <c r="DK18" s="418">
        <f t="shared" si="76"/>
        <v>1261.4408136200643</v>
      </c>
      <c r="DL18" s="419">
        <f>DK18</f>
        <v>1261.4408136200643</v>
      </c>
    </row>
    <row r="19" spans="2:126" outlineLevel="1" x14ac:dyDescent="0.2">
      <c r="B19" s="74" t="s">
        <v>192</v>
      </c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"/>
      <c r="T19" s="1"/>
      <c r="U19" s="498">
        <v>0</v>
      </c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27"/>
      <c r="AI19" s="1"/>
      <c r="AJ19" s="1"/>
      <c r="AK19" s="499">
        <v>0.125</v>
      </c>
      <c r="AL19" s="327">
        <f>AL18*$AK19</f>
        <v>0</v>
      </c>
      <c r="AM19" s="327">
        <f>AM18*$AK19</f>
        <v>0</v>
      </c>
      <c r="AN19" s="327">
        <f t="shared" ref="AN19:AW19" si="77">AN18*$AK19</f>
        <v>0</v>
      </c>
      <c r="AO19" s="327">
        <f t="shared" si="77"/>
        <v>0</v>
      </c>
      <c r="AP19" s="327">
        <f t="shared" si="77"/>
        <v>0</v>
      </c>
      <c r="AQ19" s="327">
        <f t="shared" si="77"/>
        <v>0</v>
      </c>
      <c r="AR19" s="327">
        <f t="shared" si="77"/>
        <v>0</v>
      </c>
      <c r="AS19" s="327">
        <f t="shared" si="77"/>
        <v>0</v>
      </c>
      <c r="AT19" s="327">
        <f t="shared" si="77"/>
        <v>0</v>
      </c>
      <c r="AU19" s="327">
        <f t="shared" si="77"/>
        <v>0</v>
      </c>
      <c r="AV19" s="327">
        <f t="shared" si="77"/>
        <v>0</v>
      </c>
      <c r="AW19" s="327">
        <f t="shared" si="77"/>
        <v>0</v>
      </c>
      <c r="AX19" s="328"/>
      <c r="AY19" s="1"/>
      <c r="AZ19" s="1"/>
      <c r="BA19" s="499">
        <v>0.125</v>
      </c>
      <c r="BB19" s="418">
        <f>BB18*$BA19</f>
        <v>0.12807971014492756</v>
      </c>
      <c r="BC19" s="418">
        <f t="shared" ref="BC19:BM19" si="78">BC18*$BA19</f>
        <v>0.30636322463768123</v>
      </c>
      <c r="BD19" s="418">
        <f t="shared" si="78"/>
        <v>0.46236129981884072</v>
      </c>
      <c r="BE19" s="418">
        <f t="shared" si="78"/>
        <v>0.59885961560235523</v>
      </c>
      <c r="BF19" s="418">
        <f t="shared" si="78"/>
        <v>0.71829564191293049</v>
      </c>
      <c r="BG19" s="418">
        <f t="shared" si="78"/>
        <v>0.82280216493468383</v>
      </c>
      <c r="BH19" s="418">
        <f t="shared" si="78"/>
        <v>0.91424537257871796</v>
      </c>
      <c r="BI19" s="418">
        <f t="shared" si="78"/>
        <v>0.9942581792672478</v>
      </c>
      <c r="BJ19" s="418">
        <f t="shared" si="78"/>
        <v>1.0642693851197116</v>
      </c>
      <c r="BK19" s="418">
        <f t="shared" si="78"/>
        <v>1.1255291902406173</v>
      </c>
      <c r="BL19" s="418">
        <f t="shared" si="78"/>
        <v>1.1791315197214098</v>
      </c>
      <c r="BM19" s="418">
        <f t="shared" si="78"/>
        <v>1.2260335580171033</v>
      </c>
      <c r="BN19" s="419"/>
      <c r="BO19" s="1"/>
      <c r="BP19" s="1"/>
      <c r="BQ19" s="499">
        <v>0.125</v>
      </c>
      <c r="BR19" s="418">
        <f t="shared" ref="BR19:CC19" si="79">BR18*$BQ19</f>
        <v>4.1087490428988325</v>
      </c>
      <c r="BS19" s="418">
        <f t="shared" si="79"/>
        <v>9.7793659388522673</v>
      </c>
      <c r="BT19" s="418">
        <f t="shared" si="79"/>
        <v>14.741155722811524</v>
      </c>
      <c r="BU19" s="418">
        <f t="shared" si="79"/>
        <v>19.082721783775874</v>
      </c>
      <c r="BV19" s="418">
        <f t="shared" si="79"/>
        <v>22.881592087119678</v>
      </c>
      <c r="BW19" s="418">
        <f t="shared" si="79"/>
        <v>26.205603602545509</v>
      </c>
      <c r="BX19" s="418">
        <f t="shared" si="79"/>
        <v>29.114113678543106</v>
      </c>
      <c r="BY19" s="418">
        <f t="shared" si="79"/>
        <v>31.659059995041005</v>
      </c>
      <c r="BZ19" s="418">
        <f t="shared" si="79"/>
        <v>33.885888021976669</v>
      </c>
      <c r="CA19" s="418">
        <f t="shared" si="79"/>
        <v>35.834362545545375</v>
      </c>
      <c r="CB19" s="418">
        <f t="shared" si="79"/>
        <v>37.539277753667989</v>
      </c>
      <c r="CC19" s="418">
        <f t="shared" si="79"/>
        <v>39.031078560775278</v>
      </c>
      <c r="CD19" s="419"/>
      <c r="CF19" s="1"/>
      <c r="CG19" s="1"/>
      <c r="CH19" s="499">
        <v>0.125</v>
      </c>
      <c r="CI19" s="418">
        <f>CI18*$CH19</f>
        <v>47.409319659846489</v>
      </c>
      <c r="CJ19" s="418">
        <f t="shared" ref="CJ19:CT19" si="80">CJ18*$CH19</f>
        <v>51.85080176118921</v>
      </c>
      <c r="CK19" s="418">
        <f t="shared" si="80"/>
        <v>55.73709859986409</v>
      </c>
      <c r="CL19" s="418">
        <f t="shared" si="80"/>
        <v>59.137608333704605</v>
      </c>
      <c r="CM19" s="418">
        <f t="shared" si="80"/>
        <v>62.113054350815055</v>
      </c>
      <c r="CN19" s="418">
        <f t="shared" si="80"/>
        <v>64.71656961578671</v>
      </c>
      <c r="CO19" s="418">
        <f t="shared" si="80"/>
        <v>66.994645472636904</v>
      </c>
      <c r="CP19" s="418">
        <f t="shared" si="80"/>
        <v>68.987961847380831</v>
      </c>
      <c r="CQ19" s="418">
        <f t="shared" si="80"/>
        <v>70.732113675281767</v>
      </c>
      <c r="CR19" s="418">
        <f t="shared" si="80"/>
        <v>72.258246524695068</v>
      </c>
      <c r="CS19" s="418">
        <f t="shared" si="80"/>
        <v>73.593612767931717</v>
      </c>
      <c r="CT19" s="418">
        <f t="shared" si="80"/>
        <v>74.762058230763785</v>
      </c>
      <c r="CU19" s="419"/>
      <c r="CW19" s="1"/>
      <c r="CX19" s="1"/>
      <c r="CY19" s="499">
        <v>0.125</v>
      </c>
      <c r="CZ19" s="418">
        <f>CZ18*$CY19</f>
        <v>95.578349591057901</v>
      </c>
      <c r="DA19" s="418">
        <f t="shared" ref="DA19:DK19" si="81">DA18*$CY19</f>
        <v>105.66230589217567</v>
      </c>
      <c r="DB19" s="418">
        <f t="shared" si="81"/>
        <v>114.4857676556537</v>
      </c>
      <c r="DC19" s="418">
        <f t="shared" si="81"/>
        <v>122.20629669869699</v>
      </c>
      <c r="DD19" s="418">
        <f t="shared" si="81"/>
        <v>128.96175961135987</v>
      </c>
      <c r="DE19" s="418">
        <f t="shared" si="81"/>
        <v>134.87278965993988</v>
      </c>
      <c r="DF19" s="418">
        <f t="shared" si="81"/>
        <v>140.0449409524474</v>
      </c>
      <c r="DG19" s="418">
        <f t="shared" si="81"/>
        <v>144.57057333339148</v>
      </c>
      <c r="DH19" s="418">
        <f t="shared" si="81"/>
        <v>148.53050166671756</v>
      </c>
      <c r="DI19" s="418">
        <f t="shared" si="81"/>
        <v>151.99543895837786</v>
      </c>
      <c r="DJ19" s="418">
        <f t="shared" si="81"/>
        <v>155.02725908858062</v>
      </c>
      <c r="DK19" s="418">
        <f t="shared" si="81"/>
        <v>157.68010170250804</v>
      </c>
      <c r="DL19" s="419"/>
    </row>
    <row r="20" spans="2:126" outlineLevel="1" x14ac:dyDescent="0.2">
      <c r="B20" s="74" t="s">
        <v>146</v>
      </c>
      <c r="C20" s="7" t="s">
        <v>22</v>
      </c>
      <c r="D20" s="93">
        <v>10</v>
      </c>
      <c r="E20" s="175"/>
      <c r="F20" s="16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6">
        <v>50</v>
      </c>
      <c r="S20" s="153"/>
      <c r="T20" s="495"/>
      <c r="U20" s="175">
        <v>0.05</v>
      </c>
      <c r="V20" s="242">
        <v>0</v>
      </c>
      <c r="W20" s="242">
        <f>($U$20*SUM(W8:W9))</f>
        <v>0</v>
      </c>
      <c r="X20" s="242">
        <f t="shared" ref="X20:AG20" si="82">($U$20*SUM(X8:X9))</f>
        <v>0</v>
      </c>
      <c r="Y20" s="242">
        <f t="shared" si="82"/>
        <v>0</v>
      </c>
      <c r="Z20" s="242">
        <f t="shared" si="82"/>
        <v>0</v>
      </c>
      <c r="AA20" s="242">
        <f t="shared" si="82"/>
        <v>0</v>
      </c>
      <c r="AB20" s="242">
        <f t="shared" si="82"/>
        <v>0</v>
      </c>
      <c r="AC20" s="242">
        <f>($U$20*SUM(AC8:AC9))</f>
        <v>0</v>
      </c>
      <c r="AD20" s="242">
        <f t="shared" si="82"/>
        <v>0</v>
      </c>
      <c r="AE20" s="242">
        <f t="shared" si="82"/>
        <v>0</v>
      </c>
      <c r="AF20" s="242">
        <f t="shared" si="82"/>
        <v>0</v>
      </c>
      <c r="AG20" s="242">
        <f t="shared" si="82"/>
        <v>0</v>
      </c>
      <c r="AH20" s="227">
        <f>SUM(V20:AG20)</f>
        <v>0</v>
      </c>
      <c r="AI20" s="153"/>
      <c r="AJ20" s="149"/>
      <c r="AK20" s="175">
        <v>0.01</v>
      </c>
      <c r="AL20" s="327">
        <f>($AK$20*SUM(AL8:AL9))</f>
        <v>0.76666666666666672</v>
      </c>
      <c r="AM20" s="327">
        <f>($AK$20*SUM(AM8:AM9))</f>
        <v>4.6000000000000005</v>
      </c>
      <c r="AN20" s="327">
        <f t="shared" ref="AN20:AW20" si="83">($AK$20*SUM(AN8:AN9))</f>
        <v>4.6000000000000005</v>
      </c>
      <c r="AO20" s="327">
        <f t="shared" si="83"/>
        <v>4.6000000000000005</v>
      </c>
      <c r="AP20" s="327">
        <f t="shared" si="83"/>
        <v>4.6000000000000005</v>
      </c>
      <c r="AQ20" s="327">
        <f t="shared" si="83"/>
        <v>4.6000000000000005</v>
      </c>
      <c r="AR20" s="327">
        <f t="shared" si="83"/>
        <v>4.6000000000000005</v>
      </c>
      <c r="AS20" s="327">
        <f t="shared" si="83"/>
        <v>4.6000000000000005</v>
      </c>
      <c r="AT20" s="327">
        <f t="shared" si="83"/>
        <v>5.6000000000000005</v>
      </c>
      <c r="AU20" s="327">
        <f t="shared" si="83"/>
        <v>10.6</v>
      </c>
      <c r="AV20" s="327">
        <f t="shared" si="83"/>
        <v>10.6</v>
      </c>
      <c r="AW20" s="327">
        <f t="shared" si="83"/>
        <v>10.6</v>
      </c>
      <c r="AX20" s="328">
        <f>SUM(AL20:AW20)</f>
        <v>70.366666666666674</v>
      </c>
      <c r="AY20" s="153"/>
      <c r="AZ20" s="149"/>
      <c r="BA20" s="175">
        <v>0.01</v>
      </c>
      <c r="BB20" s="418">
        <f>($BA$20*SUM(BB8:BB9))</f>
        <v>20.492753623188406</v>
      </c>
      <c r="BC20" s="418">
        <f>($BA$20*SUM(BC8:BC9))</f>
        <v>31.086956521739136</v>
      </c>
      <c r="BD20" s="418">
        <f t="shared" ref="BD20:BM20" si="84">($BA$20*SUM(BD8:BD9))</f>
        <v>31.086956521739136</v>
      </c>
      <c r="BE20" s="418">
        <f t="shared" si="84"/>
        <v>31.086956521739136</v>
      </c>
      <c r="BF20" s="418">
        <f t="shared" si="84"/>
        <v>31.086956521739136</v>
      </c>
      <c r="BG20" s="418">
        <f t="shared" si="84"/>
        <v>31.086956521739136</v>
      </c>
      <c r="BH20" s="418">
        <f t="shared" si="84"/>
        <v>31.086956521739136</v>
      </c>
      <c r="BI20" s="418">
        <f t="shared" si="84"/>
        <v>31.086956521739136</v>
      </c>
      <c r="BJ20" s="418">
        <f t="shared" si="84"/>
        <v>31.086956521739136</v>
      </c>
      <c r="BK20" s="418">
        <f t="shared" si="84"/>
        <v>31.086956521739136</v>
      </c>
      <c r="BL20" s="418">
        <f t="shared" si="84"/>
        <v>31.086956521739136</v>
      </c>
      <c r="BM20" s="418">
        <f t="shared" si="84"/>
        <v>31.086956521739136</v>
      </c>
      <c r="BN20" s="419">
        <f>SUM(BB20:BM20)</f>
        <v>362.44927536231887</v>
      </c>
      <c r="BO20" s="153"/>
      <c r="BP20" s="149"/>
      <c r="BQ20" s="175">
        <v>0.01</v>
      </c>
      <c r="BR20" s="418">
        <f t="shared" ref="BR20:CC20" si="85">($BQ$20*SUM(BR8:BR9))</f>
        <v>48.575514874141881</v>
      </c>
      <c r="BS20" s="418">
        <f t="shared" si="85"/>
        <v>98.94736842105263</v>
      </c>
      <c r="BT20" s="418">
        <f t="shared" si="85"/>
        <v>98.94736842105263</v>
      </c>
      <c r="BU20" s="418">
        <f t="shared" si="85"/>
        <v>98.94736842105263</v>
      </c>
      <c r="BV20" s="418">
        <f t="shared" si="85"/>
        <v>98.94736842105263</v>
      </c>
      <c r="BW20" s="418">
        <f t="shared" si="85"/>
        <v>98.94736842105263</v>
      </c>
      <c r="BX20" s="418">
        <f t="shared" si="85"/>
        <v>98.94736842105263</v>
      </c>
      <c r="BY20" s="418">
        <f t="shared" si="85"/>
        <v>98.94736842105263</v>
      </c>
      <c r="BZ20" s="418">
        <f t="shared" si="85"/>
        <v>98.94736842105263</v>
      </c>
      <c r="CA20" s="418">
        <f t="shared" si="85"/>
        <v>98.94736842105263</v>
      </c>
      <c r="CB20" s="418">
        <f t="shared" si="85"/>
        <v>98.94736842105263</v>
      </c>
      <c r="CC20" s="418">
        <f t="shared" si="85"/>
        <v>98.94736842105263</v>
      </c>
      <c r="CD20" s="419">
        <f>SUM(BR20:CC20)</f>
        <v>1136.9965675057208</v>
      </c>
      <c r="CF20" s="153"/>
      <c r="CG20" s="149"/>
      <c r="CH20" s="175">
        <v>0.01</v>
      </c>
      <c r="CI20" s="418">
        <f>($CH$20*SUM(CI8:CI9))</f>
        <v>134.05185758513935</v>
      </c>
      <c r="CJ20" s="418">
        <f t="shared" ref="CJ20:CT20" si="86">($CH$20*SUM(CJ8:CJ9))</f>
        <v>165.88235294117646</v>
      </c>
      <c r="CK20" s="418">
        <f t="shared" si="86"/>
        <v>165.88235294117646</v>
      </c>
      <c r="CL20" s="418">
        <f t="shared" si="86"/>
        <v>165.88235294117646</v>
      </c>
      <c r="CM20" s="418">
        <f t="shared" si="86"/>
        <v>165.88235294117646</v>
      </c>
      <c r="CN20" s="418">
        <f t="shared" si="86"/>
        <v>165.88235294117646</v>
      </c>
      <c r="CO20" s="418">
        <f t="shared" si="86"/>
        <v>165.88235294117646</v>
      </c>
      <c r="CP20" s="418">
        <f t="shared" si="86"/>
        <v>165.88235294117646</v>
      </c>
      <c r="CQ20" s="418">
        <f t="shared" si="86"/>
        <v>165.88235294117646</v>
      </c>
      <c r="CR20" s="418">
        <f t="shared" si="86"/>
        <v>165.88235294117646</v>
      </c>
      <c r="CS20" s="418">
        <f t="shared" si="86"/>
        <v>165.88235294117646</v>
      </c>
      <c r="CT20" s="418">
        <f t="shared" si="86"/>
        <v>165.88235294117646</v>
      </c>
      <c r="CU20" s="419">
        <f>SUM(CI20:CT20)</f>
        <v>1958.7577399380812</v>
      </c>
      <c r="CW20" s="153"/>
      <c r="CX20" s="149"/>
      <c r="CY20" s="175">
        <v>0.01</v>
      </c>
      <c r="CZ20" s="418">
        <f>($CY$20*SUM(CZ8:CZ9))</f>
        <v>333.06066176470586</v>
      </c>
      <c r="DA20" s="418">
        <f t="shared" ref="DA20:DK20" si="87">($CY$20*SUM(DA8:DA9))</f>
        <v>352.5</v>
      </c>
      <c r="DB20" s="418">
        <f t="shared" si="87"/>
        <v>352.5</v>
      </c>
      <c r="DC20" s="418">
        <f t="shared" si="87"/>
        <v>352.5</v>
      </c>
      <c r="DD20" s="418">
        <f t="shared" si="87"/>
        <v>352.5</v>
      </c>
      <c r="DE20" s="418">
        <f t="shared" si="87"/>
        <v>352.5</v>
      </c>
      <c r="DF20" s="418">
        <f t="shared" si="87"/>
        <v>352.5</v>
      </c>
      <c r="DG20" s="418">
        <f t="shared" si="87"/>
        <v>352.5</v>
      </c>
      <c r="DH20" s="418">
        <f t="shared" si="87"/>
        <v>352.5</v>
      </c>
      <c r="DI20" s="418">
        <f t="shared" si="87"/>
        <v>352.5</v>
      </c>
      <c r="DJ20" s="418">
        <f t="shared" si="87"/>
        <v>352.5</v>
      </c>
      <c r="DK20" s="418">
        <f t="shared" si="87"/>
        <v>352.5</v>
      </c>
      <c r="DL20" s="419">
        <f>SUM(CZ20:DK20)</f>
        <v>4210.5606617647063</v>
      </c>
    </row>
    <row r="21" spans="2:126" outlineLevel="1" x14ac:dyDescent="0.2">
      <c r="B21" s="74" t="s">
        <v>350</v>
      </c>
      <c r="C21" s="7" t="s">
        <v>22</v>
      </c>
      <c r="D21" s="93">
        <v>1</v>
      </c>
      <c r="E21" s="175"/>
      <c r="F21" s="16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6">
        <f>Q21</f>
        <v>0</v>
      </c>
      <c r="S21" s="153"/>
      <c r="T21" s="149"/>
      <c r="U21" s="175">
        <v>0.05</v>
      </c>
      <c r="V21" s="242">
        <f>(($U$21*SUM(V8:V9))+R21)-V13</f>
        <v>0</v>
      </c>
      <c r="W21" s="242">
        <f>(($U$21*SUM(W8:W9))+V21)-W13</f>
        <v>0</v>
      </c>
      <c r="X21" s="242">
        <f>(($U$21*SUM(X8:X9))+W21)-X13</f>
        <v>0</v>
      </c>
      <c r="Y21" s="242">
        <f t="shared" ref="Y21:AF21" si="88">(($U$21*SUM(Y8:Y9))+X21)-Y13</f>
        <v>0</v>
      </c>
      <c r="Z21" s="242">
        <f t="shared" si="88"/>
        <v>0</v>
      </c>
      <c r="AA21" s="242">
        <f t="shared" si="88"/>
        <v>0</v>
      </c>
      <c r="AB21" s="242">
        <f t="shared" si="88"/>
        <v>0</v>
      </c>
      <c r="AC21" s="242">
        <f t="shared" si="88"/>
        <v>0</v>
      </c>
      <c r="AD21" s="242">
        <f>(($U$21*SUM(AD8:AD9))+AC21)-AD13</f>
        <v>0</v>
      </c>
      <c r="AE21" s="242">
        <f t="shared" si="88"/>
        <v>0</v>
      </c>
      <c r="AF21" s="242">
        <f t="shared" si="88"/>
        <v>0</v>
      </c>
      <c r="AG21" s="242">
        <f>(($U$21*SUM(AG8:AG9))+AF21)-AG13</f>
        <v>0</v>
      </c>
      <c r="AH21" s="227">
        <f>AG21</f>
        <v>0</v>
      </c>
      <c r="AI21" s="153"/>
      <c r="AJ21" s="149"/>
      <c r="AK21" s="175">
        <v>0</v>
      </c>
      <c r="AL21" s="327">
        <f>(($AK$21*SUM(AL8:AL9))+AH21)-AL13</f>
        <v>0</v>
      </c>
      <c r="AM21" s="327">
        <f t="shared" ref="AM21:AW21" si="89">(($AK$21*SUM(AM8:AM9))+AL21)-AM13</f>
        <v>0</v>
      </c>
      <c r="AN21" s="327">
        <f t="shared" si="89"/>
        <v>0</v>
      </c>
      <c r="AO21" s="327">
        <f t="shared" si="89"/>
        <v>0</v>
      </c>
      <c r="AP21" s="327">
        <f t="shared" si="89"/>
        <v>0</v>
      </c>
      <c r="AQ21" s="327">
        <f t="shared" si="89"/>
        <v>0</v>
      </c>
      <c r="AR21" s="327">
        <f t="shared" si="89"/>
        <v>0</v>
      </c>
      <c r="AS21" s="327">
        <f t="shared" si="89"/>
        <v>0</v>
      </c>
      <c r="AT21" s="327">
        <f t="shared" si="89"/>
        <v>0</v>
      </c>
      <c r="AU21" s="327">
        <f t="shared" si="89"/>
        <v>0</v>
      </c>
      <c r="AV21" s="327">
        <f t="shared" si="89"/>
        <v>0</v>
      </c>
      <c r="AW21" s="327">
        <f t="shared" si="89"/>
        <v>0</v>
      </c>
      <c r="AX21" s="328">
        <f>AW21</f>
        <v>0</v>
      </c>
      <c r="AZ21" s="149"/>
      <c r="BA21" s="175">
        <v>0</v>
      </c>
      <c r="BB21" s="418">
        <f>(($BA$21*SUM(BB8:BB9))+AW21)-BB13</f>
        <v>0</v>
      </c>
      <c r="BC21" s="418">
        <f>(($BA$21*SUM(BC8:BC9))+BB21)-BC13</f>
        <v>0</v>
      </c>
      <c r="BD21" s="418">
        <f t="shared" ref="BD21:BL21" si="90">(($BA$21*SUM(BD8:BD9))+BC21)-BD13</f>
        <v>0</v>
      </c>
      <c r="BE21" s="418">
        <f t="shared" si="90"/>
        <v>0</v>
      </c>
      <c r="BF21" s="418">
        <f t="shared" si="90"/>
        <v>0</v>
      </c>
      <c r="BG21" s="418">
        <f t="shared" si="90"/>
        <v>0</v>
      </c>
      <c r="BH21" s="418">
        <f t="shared" si="90"/>
        <v>0</v>
      </c>
      <c r="BI21" s="418">
        <f t="shared" si="90"/>
        <v>0</v>
      </c>
      <c r="BJ21" s="418">
        <f t="shared" si="90"/>
        <v>0</v>
      </c>
      <c r="BK21" s="418">
        <f t="shared" si="90"/>
        <v>0</v>
      </c>
      <c r="BL21" s="418">
        <f t="shared" si="90"/>
        <v>0</v>
      </c>
      <c r="BM21" s="418">
        <f>(($BA$21*SUM(BM8:BM9))+BL21)-BM13</f>
        <v>0</v>
      </c>
      <c r="BN21" s="419">
        <f>BM21</f>
        <v>0</v>
      </c>
      <c r="BP21" s="149"/>
      <c r="BQ21" s="175">
        <v>0</v>
      </c>
      <c r="BR21" s="418">
        <f>(($BQ$21*SUM(BR8:BR9))+BM21)-BR13</f>
        <v>0</v>
      </c>
      <c r="BS21" s="418">
        <f>(($BQ$21*SUM(BS8:BS9))+BR21)-BS13</f>
        <v>0</v>
      </c>
      <c r="BT21" s="418">
        <f t="shared" ref="BT21:CC21" si="91">(($BQ$21*SUM(BT8:BT9))+BS21)-BT13</f>
        <v>0</v>
      </c>
      <c r="BU21" s="418">
        <f t="shared" si="91"/>
        <v>0</v>
      </c>
      <c r="BV21" s="418">
        <f t="shared" si="91"/>
        <v>0</v>
      </c>
      <c r="BW21" s="418">
        <f t="shared" si="91"/>
        <v>0</v>
      </c>
      <c r="BX21" s="418">
        <f t="shared" si="91"/>
        <v>0</v>
      </c>
      <c r="BY21" s="418">
        <f t="shared" si="91"/>
        <v>0</v>
      </c>
      <c r="BZ21" s="418">
        <f t="shared" si="91"/>
        <v>0</v>
      </c>
      <c r="CA21" s="418">
        <f t="shared" si="91"/>
        <v>0</v>
      </c>
      <c r="CB21" s="418">
        <f t="shared" si="91"/>
        <v>0</v>
      </c>
      <c r="CC21" s="418">
        <f t="shared" si="91"/>
        <v>0</v>
      </c>
      <c r="CD21" s="419">
        <f>CC21</f>
        <v>0</v>
      </c>
      <c r="CG21" s="149"/>
      <c r="CH21" s="175">
        <v>0</v>
      </c>
      <c r="CI21" s="418">
        <f>(($CH$21*SUM(CI8:CI9))+CD21)-CI13</f>
        <v>0</v>
      </c>
      <c r="CJ21" s="418">
        <f>(($CH$21*SUM(CJ8:CJ9))+CI21)-CJ13</f>
        <v>0</v>
      </c>
      <c r="CK21" s="418">
        <f t="shared" ref="CK21:CS21" si="92">(($CH$21*SUM(CK8:CK9))+CJ21)-CK13</f>
        <v>0</v>
      </c>
      <c r="CL21" s="418">
        <f t="shared" si="92"/>
        <v>0</v>
      </c>
      <c r="CM21" s="418">
        <f t="shared" si="92"/>
        <v>0</v>
      </c>
      <c r="CN21" s="418">
        <f t="shared" si="92"/>
        <v>0</v>
      </c>
      <c r="CO21" s="418">
        <f t="shared" si="92"/>
        <v>0</v>
      </c>
      <c r="CP21" s="418">
        <f t="shared" si="92"/>
        <v>0</v>
      </c>
      <c r="CQ21" s="418">
        <f t="shared" si="92"/>
        <v>0</v>
      </c>
      <c r="CR21" s="418">
        <f t="shared" si="92"/>
        <v>0</v>
      </c>
      <c r="CS21" s="418">
        <f t="shared" si="92"/>
        <v>0</v>
      </c>
      <c r="CT21" s="418">
        <f>(($CH$21*SUM(CT8:CT9))+CS21)-CT13</f>
        <v>0</v>
      </c>
      <c r="CU21" s="419">
        <f>CT21</f>
        <v>0</v>
      </c>
      <c r="CX21" s="149"/>
      <c r="CY21" s="175">
        <v>0</v>
      </c>
      <c r="CZ21" s="418">
        <f>(($CH$21*SUM(CZ8:CZ9))+CU21)-CZ13</f>
        <v>0</v>
      </c>
      <c r="DA21" s="418">
        <f>(($CH$21*SUM(DA8:DA9))+CZ21)-DA13</f>
        <v>0</v>
      </c>
      <c r="DB21" s="418">
        <f t="shared" ref="DB21:DK21" si="93">(($CH$21*SUM(DB8:DB9))+DA21)-DB13</f>
        <v>0</v>
      </c>
      <c r="DC21" s="418">
        <f t="shared" si="93"/>
        <v>0</v>
      </c>
      <c r="DD21" s="418">
        <f t="shared" si="93"/>
        <v>0</v>
      </c>
      <c r="DE21" s="418">
        <f t="shared" si="93"/>
        <v>0</v>
      </c>
      <c r="DF21" s="418">
        <f t="shared" si="93"/>
        <v>0</v>
      </c>
      <c r="DG21" s="418">
        <f t="shared" si="93"/>
        <v>0</v>
      </c>
      <c r="DH21" s="418">
        <f t="shared" si="93"/>
        <v>0</v>
      </c>
      <c r="DI21" s="418">
        <f t="shared" si="93"/>
        <v>0</v>
      </c>
      <c r="DJ21" s="418">
        <f t="shared" si="93"/>
        <v>0</v>
      </c>
      <c r="DK21" s="418">
        <f t="shared" si="93"/>
        <v>0</v>
      </c>
      <c r="DL21" s="419">
        <f>DK21</f>
        <v>0</v>
      </c>
    </row>
    <row r="22" spans="2:126" outlineLevel="1" x14ac:dyDescent="0.2">
      <c r="B22" s="74" t="s">
        <v>351</v>
      </c>
      <c r="C22" s="7"/>
      <c r="D22" s="93"/>
      <c r="E22" s="173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S22" s="153"/>
      <c r="T22" s="149"/>
      <c r="U22" s="173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9"/>
      <c r="AI22" s="153"/>
      <c r="AJ22" s="149"/>
      <c r="AK22" s="173">
        <v>0</v>
      </c>
      <c r="AL22" s="327">
        <f>(($AK$22*SUM(AL8:AL9))+AH22)-AL13</f>
        <v>0</v>
      </c>
      <c r="AM22" s="327">
        <f>(($AK$22*SUM(AM8:AM9))+AL22)-AM15</f>
        <v>0</v>
      </c>
      <c r="AN22" s="327">
        <f t="shared" ref="AN22:AV22" si="94">(($AK$22*SUM(AN8:AN9))+AM22)-AN15</f>
        <v>0</v>
      </c>
      <c r="AO22" s="327">
        <f t="shared" si="94"/>
        <v>0</v>
      </c>
      <c r="AP22" s="327">
        <f t="shared" si="94"/>
        <v>0</v>
      </c>
      <c r="AQ22" s="327">
        <f t="shared" si="94"/>
        <v>0</v>
      </c>
      <c r="AR22" s="327">
        <f t="shared" si="94"/>
        <v>0</v>
      </c>
      <c r="AS22" s="327">
        <f t="shared" si="94"/>
        <v>0</v>
      </c>
      <c r="AT22" s="327">
        <f t="shared" si="94"/>
        <v>0</v>
      </c>
      <c r="AU22" s="327">
        <f t="shared" si="94"/>
        <v>0</v>
      </c>
      <c r="AV22" s="327">
        <f t="shared" si="94"/>
        <v>0</v>
      </c>
      <c r="AW22" s="327">
        <f>(($AK$22*SUM(AW8:AW9))+AV22)-AW15</f>
        <v>0</v>
      </c>
      <c r="AX22" s="331">
        <f>AW22</f>
        <v>0</v>
      </c>
      <c r="AZ22" s="149"/>
      <c r="BA22" s="173">
        <v>0</v>
      </c>
      <c r="BB22" s="418">
        <f>(($BA$22*SUM(BB8:BB9))+AW22)-BB15</f>
        <v>0</v>
      </c>
      <c r="BC22" s="418">
        <f>(($BA$22*SUM(BC8:BC9))+BB22)-BC15</f>
        <v>0</v>
      </c>
      <c r="BD22" s="418">
        <f t="shared" ref="BD22:BM22" si="95">(($BA$22*SUM(BD8:BD9))+BC22)-BD15</f>
        <v>0</v>
      </c>
      <c r="BE22" s="418">
        <f t="shared" si="95"/>
        <v>0</v>
      </c>
      <c r="BF22" s="418">
        <f t="shared" si="95"/>
        <v>0</v>
      </c>
      <c r="BG22" s="418">
        <f t="shared" si="95"/>
        <v>0</v>
      </c>
      <c r="BH22" s="418">
        <f t="shared" si="95"/>
        <v>0</v>
      </c>
      <c r="BI22" s="418">
        <f t="shared" si="95"/>
        <v>0</v>
      </c>
      <c r="BJ22" s="418">
        <f t="shared" si="95"/>
        <v>0</v>
      </c>
      <c r="BK22" s="418">
        <f t="shared" si="95"/>
        <v>0</v>
      </c>
      <c r="BL22" s="418">
        <f t="shared" si="95"/>
        <v>0</v>
      </c>
      <c r="BM22" s="418">
        <f t="shared" si="95"/>
        <v>0</v>
      </c>
      <c r="BN22" s="451">
        <f>BM22</f>
        <v>0</v>
      </c>
      <c r="BP22" s="149"/>
      <c r="BQ22" s="173">
        <v>0</v>
      </c>
      <c r="BR22" s="418">
        <f>(($BQ$22*SUM(BR8:BR9))+BM22)-BR15</f>
        <v>0</v>
      </c>
      <c r="BS22" s="418">
        <f>(($BQ$22*SUM(BS8:BS9))+BR22)-BS15</f>
        <v>0</v>
      </c>
      <c r="BT22" s="418">
        <f>(($BQ$22*SUM(BT8:BT9))+BS22)-BT15</f>
        <v>0</v>
      </c>
      <c r="BU22" s="418">
        <f t="shared" ref="BU22:CC22" si="96">(($BQ$22*SUM(BU8:BU9))+BT22)-BU15</f>
        <v>0</v>
      </c>
      <c r="BV22" s="418">
        <f t="shared" si="96"/>
        <v>0</v>
      </c>
      <c r="BW22" s="418">
        <f t="shared" si="96"/>
        <v>0</v>
      </c>
      <c r="BX22" s="418">
        <f t="shared" si="96"/>
        <v>0</v>
      </c>
      <c r="BY22" s="418">
        <f t="shared" si="96"/>
        <v>0</v>
      </c>
      <c r="BZ22" s="418">
        <f t="shared" si="96"/>
        <v>0</v>
      </c>
      <c r="CA22" s="418">
        <f t="shared" si="96"/>
        <v>0</v>
      </c>
      <c r="CB22" s="418">
        <f t="shared" si="96"/>
        <v>0</v>
      </c>
      <c r="CC22" s="418">
        <f t="shared" si="96"/>
        <v>0</v>
      </c>
      <c r="CD22" s="451">
        <f>CC22</f>
        <v>0</v>
      </c>
      <c r="CG22" s="149"/>
      <c r="CH22" s="173">
        <v>0</v>
      </c>
      <c r="CI22" s="418">
        <f>(($CH$22*SUM(CI8:CI9))+CC22)-CI15</f>
        <v>0</v>
      </c>
      <c r="CJ22" s="418">
        <f>(($CH$22*SUM(CJ8:CJ9))+CI22)-CJ15</f>
        <v>0</v>
      </c>
      <c r="CK22" s="418">
        <f t="shared" ref="CK22:CS22" si="97">(($CH$22*SUM(CK8:CK9))+CJ22)-CK15</f>
        <v>0</v>
      </c>
      <c r="CL22" s="418">
        <f t="shared" si="97"/>
        <v>0</v>
      </c>
      <c r="CM22" s="418">
        <f t="shared" si="97"/>
        <v>0</v>
      </c>
      <c r="CN22" s="418">
        <f t="shared" si="97"/>
        <v>0</v>
      </c>
      <c r="CO22" s="418">
        <f t="shared" si="97"/>
        <v>0</v>
      </c>
      <c r="CP22" s="418">
        <f t="shared" si="97"/>
        <v>0</v>
      </c>
      <c r="CQ22" s="418">
        <f t="shared" si="97"/>
        <v>0</v>
      </c>
      <c r="CR22" s="418">
        <f t="shared" si="97"/>
        <v>0</v>
      </c>
      <c r="CS22" s="418">
        <f t="shared" si="97"/>
        <v>0</v>
      </c>
      <c r="CT22" s="418">
        <f>(($CH$22*SUM(CT8:CT9))+CS22)-CT15</f>
        <v>0</v>
      </c>
      <c r="CU22" s="419">
        <f>CT22</f>
        <v>0</v>
      </c>
      <c r="CX22" s="149"/>
      <c r="CY22" s="173">
        <v>0</v>
      </c>
      <c r="CZ22" s="418">
        <f>(($CY$22*SUM(CZ8:CZ9))+CT22)-CZ15</f>
        <v>0</v>
      </c>
      <c r="DA22" s="418">
        <f>(($CY$22*SUM(DA8:DA9))+CZ22)-DA15</f>
        <v>0</v>
      </c>
      <c r="DB22" s="418">
        <f t="shared" ref="DB22:DK22" si="98">(($CY$22*SUM(DB8:DB9))+DA22)-DB15</f>
        <v>0</v>
      </c>
      <c r="DC22" s="418">
        <f t="shared" si="98"/>
        <v>0</v>
      </c>
      <c r="DD22" s="418">
        <f t="shared" si="98"/>
        <v>0</v>
      </c>
      <c r="DE22" s="418">
        <f t="shared" si="98"/>
        <v>0</v>
      </c>
      <c r="DF22" s="418">
        <f t="shared" si="98"/>
        <v>0</v>
      </c>
      <c r="DG22" s="418">
        <f t="shared" si="98"/>
        <v>0</v>
      </c>
      <c r="DH22" s="418">
        <f t="shared" si="98"/>
        <v>0</v>
      </c>
      <c r="DI22" s="418">
        <f t="shared" si="98"/>
        <v>0</v>
      </c>
      <c r="DJ22" s="418">
        <f t="shared" si="98"/>
        <v>0</v>
      </c>
      <c r="DK22" s="418">
        <f t="shared" si="98"/>
        <v>0</v>
      </c>
      <c r="DL22" s="419">
        <f>DK22</f>
        <v>0</v>
      </c>
    </row>
    <row r="23" spans="2:126" outlineLevel="1" x14ac:dyDescent="0.2">
      <c r="B23" s="74" t="s">
        <v>127</v>
      </c>
      <c r="C23" s="7" t="s">
        <v>22</v>
      </c>
      <c r="D23" s="93">
        <v>10</v>
      </c>
      <c r="E23" s="173"/>
      <c r="F23" s="88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88">
        <f>Q23</f>
        <v>0</v>
      </c>
      <c r="S23" s="153"/>
      <c r="T23" s="149"/>
      <c r="U23" s="173">
        <v>1</v>
      </c>
      <c r="V23" s="300">
        <f>$U$23*SUM(V8:V9)</f>
        <v>0</v>
      </c>
      <c r="W23" s="299">
        <f>($U$23*SUM(W8:W9))+(V23-W11)</f>
        <v>0</v>
      </c>
      <c r="X23" s="299">
        <f t="shared" ref="X23:AF23" si="99">($U$23*SUM(X8:X9))+(W23-X11)</f>
        <v>0</v>
      </c>
      <c r="Y23" s="299">
        <f t="shared" si="99"/>
        <v>0</v>
      </c>
      <c r="Z23" s="299">
        <f t="shared" si="99"/>
        <v>0</v>
      </c>
      <c r="AA23" s="299">
        <f t="shared" si="99"/>
        <v>0</v>
      </c>
      <c r="AB23" s="299">
        <f t="shared" si="99"/>
        <v>0</v>
      </c>
      <c r="AC23" s="299">
        <f t="shared" si="99"/>
        <v>0</v>
      </c>
      <c r="AD23" s="299">
        <f t="shared" si="99"/>
        <v>0</v>
      </c>
      <c r="AE23" s="299">
        <f>($U$23*SUM(AE8:AE9))+(AD23-AE11)</f>
        <v>0</v>
      </c>
      <c r="AF23" s="299">
        <f t="shared" si="99"/>
        <v>0</v>
      </c>
      <c r="AG23" s="301">
        <f>($U$23*SUM(AG8:AG9))+(AF23-AG11)</f>
        <v>0</v>
      </c>
      <c r="AH23" s="301">
        <f>SUM(V23:AG23)</f>
        <v>0</v>
      </c>
      <c r="AI23" s="153"/>
      <c r="AJ23" s="149"/>
      <c r="AK23" s="173">
        <v>1</v>
      </c>
      <c r="AL23" s="332">
        <f>(AK23*SUM(AL8:AL9))+(AG23-AL11)</f>
        <v>76.666666666666671</v>
      </c>
      <c r="AM23" s="333">
        <f>($AK$23*SUM(AM8:AM9))+(SUM(AL8:AL9)-AM11)</f>
        <v>498.33333333333337</v>
      </c>
      <c r="AN23" s="333">
        <f t="shared" ref="AN23:AW23" si="100">($AK$23*SUM(AN8:AN9))+(SUM(AM8:AM9)-AN11)</f>
        <v>670.83333333333348</v>
      </c>
      <c r="AO23" s="333">
        <f t="shared" si="100"/>
        <v>584.58333333333337</v>
      </c>
      <c r="AP23" s="333">
        <f t="shared" si="100"/>
        <v>627.70833333333348</v>
      </c>
      <c r="AQ23" s="333">
        <f t="shared" si="100"/>
        <v>606.14583333333337</v>
      </c>
      <c r="AR23" s="333">
        <f t="shared" si="100"/>
        <v>616.92708333333348</v>
      </c>
      <c r="AS23" s="333">
        <f t="shared" si="100"/>
        <v>611.53645833333337</v>
      </c>
      <c r="AT23" s="333">
        <f t="shared" si="100"/>
        <v>714.23177083333337</v>
      </c>
      <c r="AU23" s="333">
        <f t="shared" si="100"/>
        <v>1262.8841145833333</v>
      </c>
      <c r="AV23" s="333">
        <f t="shared" si="100"/>
        <v>1488.5579427083335</v>
      </c>
      <c r="AW23" s="333">
        <f t="shared" si="100"/>
        <v>1375.7210286458333</v>
      </c>
      <c r="AX23" s="334">
        <f>SUM(AL23:AW23)</f>
        <v>9134.1292317708339</v>
      </c>
      <c r="AY23" s="550" t="s">
        <v>243</v>
      </c>
      <c r="AZ23" s="149"/>
      <c r="BA23" s="173">
        <v>1</v>
      </c>
      <c r="BB23" s="422">
        <f>($BA$23*SUM(BB8:BB9))+(SUM(AW8:AW9)-BB11)</f>
        <v>2558.986950860507</v>
      </c>
      <c r="BC23" s="422">
        <f>($BA$23*SUM(BC8:BC9))+(SUM(BB8:BB9)-BC11)</f>
        <v>4134.3762341485508</v>
      </c>
      <c r="BD23" s="422">
        <f t="shared" ref="BD23:BM23" si="101">($BA$23*SUM(BD8:BD9))+(SUM(BC8:BC9)-BD11)</f>
        <v>4563.6408106884064</v>
      </c>
      <c r="BE23" s="422">
        <f t="shared" si="101"/>
        <v>4391.934980072464</v>
      </c>
      <c r="BF23" s="422">
        <f t="shared" si="101"/>
        <v>4460.617312318841</v>
      </c>
      <c r="BG23" s="422">
        <f t="shared" si="101"/>
        <v>4433.1443794202905</v>
      </c>
      <c r="BH23" s="422">
        <f t="shared" si="101"/>
        <v>4444.1335525797103</v>
      </c>
      <c r="BI23" s="422">
        <f t="shared" si="101"/>
        <v>4439.7378833159428</v>
      </c>
      <c r="BJ23" s="422">
        <f t="shared" si="101"/>
        <v>4441.4961510214498</v>
      </c>
      <c r="BK23" s="422">
        <f t="shared" si="101"/>
        <v>4440.7928439392472</v>
      </c>
      <c r="BL23" s="422">
        <f t="shared" si="101"/>
        <v>4441.0741667721277</v>
      </c>
      <c r="BM23" s="422">
        <f t="shared" si="101"/>
        <v>4440.9616376389758</v>
      </c>
      <c r="BN23" s="423">
        <f>SUM(BB23:BM23)</f>
        <v>51190.89690277652</v>
      </c>
      <c r="BO23" s="550" t="s">
        <v>243</v>
      </c>
      <c r="BP23" s="149"/>
      <c r="BQ23" s="173">
        <v>1</v>
      </c>
      <c r="BR23" s="422">
        <f>($BQ$23*SUM(BR8:BR9))+(SUM(BM8:BM9)-BR11)</f>
        <v>6189.8624845325112</v>
      </c>
      <c r="BS23" s="422">
        <f>($BQ$23*SUM(BS8:BS9))+(SUM(BR8:BR9)-BS11)</f>
        <v>12276.343335706446</v>
      </c>
      <c r="BT23" s="422">
        <f t="shared" ref="BT23:CC23" si="102">($BQ$23*SUM(BT8:BT9))+(SUM(BS8:BS9)-BT11)</f>
        <v>14878.936349927948</v>
      </c>
      <c r="BU23" s="422">
        <f t="shared" si="102"/>
        <v>13837.899144239347</v>
      </c>
      <c r="BV23" s="422">
        <f t="shared" si="102"/>
        <v>14254.314026514789</v>
      </c>
      <c r="BW23" s="422">
        <f t="shared" si="102"/>
        <v>14087.748073604611</v>
      </c>
      <c r="BX23" s="422">
        <f t="shared" si="102"/>
        <v>14154.374454768682</v>
      </c>
      <c r="BY23" s="422">
        <f t="shared" si="102"/>
        <v>14127.723902303052</v>
      </c>
      <c r="BZ23" s="422">
        <f t="shared" si="102"/>
        <v>14138.384123289306</v>
      </c>
      <c r="CA23" s="422">
        <f t="shared" si="102"/>
        <v>14134.120034894804</v>
      </c>
      <c r="CB23" s="422">
        <f t="shared" si="102"/>
        <v>14135.825670252605</v>
      </c>
      <c r="CC23" s="422">
        <f t="shared" si="102"/>
        <v>14135.143416109484</v>
      </c>
      <c r="CD23" s="423">
        <f>SUM(BR23:CC23)</f>
        <v>160350.67501614359</v>
      </c>
      <c r="CE23" s="615" t="s">
        <v>243</v>
      </c>
      <c r="CF23" s="550"/>
      <c r="CG23" s="149"/>
      <c r="CH23" s="173">
        <v>1</v>
      </c>
      <c r="CI23" s="422">
        <f>($CH$23*SUM(CI8:CI9))+(SUM(CC8:CC9)-CI11)</f>
        <v>19766.136746591827</v>
      </c>
      <c r="CJ23" s="422">
        <f>($CH$23*SUM(CJ8:CJ9))+(SUM(CI8:CI9)-CJ11)</f>
        <v>25051.886865983623</v>
      </c>
      <c r="CK23" s="422">
        <f t="shared" ref="CK23:CT23" si="103">($CH$23*SUM(CK8:CK9))+(SUM(CJ8:CJ9)-CK11)</f>
        <v>26913.498871739386</v>
      </c>
      <c r="CL23" s="422">
        <f t="shared" si="103"/>
        <v>26448.095870300447</v>
      </c>
      <c r="CM23" s="422">
        <f t="shared" si="103"/>
        <v>26564.446620660183</v>
      </c>
      <c r="CN23" s="422">
        <f t="shared" si="103"/>
        <v>26535.358933070249</v>
      </c>
      <c r="CO23" s="422">
        <f t="shared" si="103"/>
        <v>26542.630854967731</v>
      </c>
      <c r="CP23" s="422">
        <f t="shared" si="103"/>
        <v>26540.81287449336</v>
      </c>
      <c r="CQ23" s="422">
        <f t="shared" si="103"/>
        <v>26541.267369611953</v>
      </c>
      <c r="CR23" s="422">
        <f t="shared" si="103"/>
        <v>26541.153745832307</v>
      </c>
      <c r="CS23" s="422">
        <f t="shared" si="103"/>
        <v>26541.182151777219</v>
      </c>
      <c r="CT23" s="422">
        <f t="shared" si="103"/>
        <v>26541.175050290989</v>
      </c>
      <c r="CU23" s="423">
        <f>SUM(CI23:CT23)</f>
        <v>310527.64595531923</v>
      </c>
      <c r="CV23" s="615" t="s">
        <v>243</v>
      </c>
      <c r="CW23" s="550"/>
      <c r="CX23" s="149"/>
      <c r="CY23" s="173">
        <v>1</v>
      </c>
      <c r="CZ23" s="422">
        <f>($CH$23*SUM(CZ8:CZ9))+(SUM(CT8:CT9)-CZ11)</f>
        <v>43259.007708015488</v>
      </c>
      <c r="DA23" s="422">
        <f>($CH$23*SUM(DA8:DA9))+(SUM(CZ8:CZ9)-DA11)</f>
        <v>57741.314249466712</v>
      </c>
      <c r="DB23" s="422">
        <f t="shared" ref="DB23:DK23" si="104">($CH$23*SUM(DB8:DB9))+(SUM(DA8:DA9)-DB11)</f>
        <v>56064.671437633326</v>
      </c>
      <c r="DC23" s="422">
        <f t="shared" si="104"/>
        <v>56483.832140591665</v>
      </c>
      <c r="DD23" s="422">
        <f t="shared" si="104"/>
        <v>56379.041964852084</v>
      </c>
      <c r="DE23" s="422">
        <f t="shared" si="104"/>
        <v>56405.239508786981</v>
      </c>
      <c r="DF23" s="422">
        <f t="shared" si="104"/>
        <v>56398.690122803251</v>
      </c>
      <c r="DG23" s="422">
        <f t="shared" si="104"/>
        <v>56400.327469299184</v>
      </c>
      <c r="DH23" s="422">
        <f t="shared" si="104"/>
        <v>56399.9181326752</v>
      </c>
      <c r="DI23" s="422">
        <f t="shared" si="104"/>
        <v>56400.0204668312</v>
      </c>
      <c r="DJ23" s="422">
        <f t="shared" si="104"/>
        <v>56399.994883292202</v>
      </c>
      <c r="DK23" s="422">
        <f t="shared" si="104"/>
        <v>56400.001279176948</v>
      </c>
      <c r="DL23" s="423">
        <f>SUM(CZ23:DK23)</f>
        <v>664732.05936342431</v>
      </c>
      <c r="DM23" s="615" t="s">
        <v>243</v>
      </c>
    </row>
    <row r="24" spans="2:126" s="204" customFormat="1" outlineLevel="1" x14ac:dyDescent="0.2">
      <c r="B24" s="205" t="s">
        <v>424</v>
      </c>
      <c r="C24" s="206"/>
      <c r="D24" s="207"/>
      <c r="E24" s="170"/>
      <c r="F24" s="171">
        <v>0</v>
      </c>
      <c r="G24" s="172">
        <v>0</v>
      </c>
      <c r="H24" s="172">
        <f>ROUNDUP(H23,0)</f>
        <v>0</v>
      </c>
      <c r="I24" s="172">
        <f>ROUNDUP(I23,0)</f>
        <v>0</v>
      </c>
      <c r="J24" s="172">
        <f>ROUNDUP(J23,0)</f>
        <v>0</v>
      </c>
      <c r="K24" s="172">
        <f>ROUNDUP(K23,0)</f>
        <v>0</v>
      </c>
      <c r="L24" s="172">
        <f>ROUNDUP(L23,0)</f>
        <v>0</v>
      </c>
      <c r="M24" s="172">
        <f>ROUNDUP(SUM(M21:M23),0)</f>
        <v>0</v>
      </c>
      <c r="N24" s="172">
        <f>ROUNDUP(SUM(N21:N23),0)</f>
        <v>0</v>
      </c>
      <c r="O24" s="172">
        <f>ROUNDUP(SUM(O21:O23),0)</f>
        <v>0</v>
      </c>
      <c r="P24" s="172">
        <f>ROUNDUP(SUM(P21:P23),0)</f>
        <v>0</v>
      </c>
      <c r="Q24" s="172">
        <f>ROUNDUP(SUM(Q21:Q23),0)</f>
        <v>0</v>
      </c>
      <c r="R24" s="111">
        <f>SUM(M24:Q24)</f>
        <v>0</v>
      </c>
      <c r="S24" s="164"/>
      <c r="T24" s="289"/>
      <c r="U24" s="170"/>
      <c r="V24" s="290">
        <f>ROUNDUP(SUM(V21:V23),0)</f>
        <v>0</v>
      </c>
      <c r="W24" s="291">
        <f>ROUNDUP(SUM(W21:W23),0)</f>
        <v>0</v>
      </c>
      <c r="X24" s="291">
        <f t="shared" ref="X24:AF24" si="105">ROUNDUP(SUM(X21:X23),0)</f>
        <v>0</v>
      </c>
      <c r="Y24" s="291">
        <f t="shared" si="105"/>
        <v>0</v>
      </c>
      <c r="Z24" s="291">
        <f t="shared" si="105"/>
        <v>0</v>
      </c>
      <c r="AA24" s="291">
        <f t="shared" si="105"/>
        <v>0</v>
      </c>
      <c r="AB24" s="291">
        <f>ROUNDUP(SUM(AB21:AB23),0)</f>
        <v>0</v>
      </c>
      <c r="AC24" s="291">
        <f>ROUNDUP(SUM(AC21:AC23),0)</f>
        <v>0</v>
      </c>
      <c r="AD24" s="291">
        <f>ROUNDUP(SUM(AD21:AD23),0)</f>
        <v>0</v>
      </c>
      <c r="AE24" s="291">
        <f t="shared" si="105"/>
        <v>0</v>
      </c>
      <c r="AF24" s="291">
        <f t="shared" si="105"/>
        <v>0</v>
      </c>
      <c r="AG24" s="298">
        <f>ROUNDUP(SUM(AG21:AG23),0)</f>
        <v>0</v>
      </c>
      <c r="AH24" s="297">
        <f>SUM(AH21:AH23)</f>
        <v>0</v>
      </c>
      <c r="AI24" s="164"/>
      <c r="AJ24" s="289"/>
      <c r="AK24" s="170"/>
      <c r="AL24" s="335">
        <f>ROUNDUP(SUM(AL21:AL23),0)</f>
        <v>77</v>
      </c>
      <c r="AM24" s="336">
        <f>ROUNDUP(SUM(AM21:AM23),0)</f>
        <v>499</v>
      </c>
      <c r="AN24" s="336">
        <f t="shared" ref="AN24:AV24" si="106">ROUNDUP(SUM(AN21:AN23),0)</f>
        <v>671</v>
      </c>
      <c r="AO24" s="336">
        <f t="shared" si="106"/>
        <v>585</v>
      </c>
      <c r="AP24" s="336">
        <f t="shared" si="106"/>
        <v>628</v>
      </c>
      <c r="AQ24" s="336">
        <f t="shared" si="106"/>
        <v>607</v>
      </c>
      <c r="AR24" s="336">
        <f t="shared" si="106"/>
        <v>617</v>
      </c>
      <c r="AS24" s="336">
        <f t="shared" si="106"/>
        <v>612</v>
      </c>
      <c r="AT24" s="336">
        <f t="shared" si="106"/>
        <v>715</v>
      </c>
      <c r="AU24" s="336">
        <f t="shared" si="106"/>
        <v>1263</v>
      </c>
      <c r="AV24" s="336">
        <f t="shared" si="106"/>
        <v>1489</v>
      </c>
      <c r="AW24" s="337">
        <f>ROUNDUP(SUM(AW21:AW23),0)</f>
        <v>1376</v>
      </c>
      <c r="AX24" s="338">
        <f>SUM(AX21:AX23)</f>
        <v>9134.1292317708339</v>
      </c>
      <c r="AY24" s="612" t="e">
        <f>(AX24-AH24)/AH24</f>
        <v>#DIV/0!</v>
      </c>
      <c r="AZ24" s="289"/>
      <c r="BA24" s="170"/>
      <c r="BB24" s="424">
        <f>ROUNDUP(SUM(BB21:BB23),0)</f>
        <v>2559</v>
      </c>
      <c r="BC24" s="425">
        <f>ROUNDUP(SUM(BC21:BC23),0)</f>
        <v>4135</v>
      </c>
      <c r="BD24" s="425">
        <f t="shared" ref="BD24:BL24" si="107">ROUNDUP(SUM(BD21:BD23),0)</f>
        <v>4564</v>
      </c>
      <c r="BE24" s="425">
        <f t="shared" si="107"/>
        <v>4392</v>
      </c>
      <c r="BF24" s="425">
        <f t="shared" si="107"/>
        <v>4461</v>
      </c>
      <c r="BG24" s="425">
        <f t="shared" si="107"/>
        <v>4434</v>
      </c>
      <c r="BH24" s="425">
        <f t="shared" si="107"/>
        <v>4445</v>
      </c>
      <c r="BI24" s="425">
        <f t="shared" si="107"/>
        <v>4440</v>
      </c>
      <c r="BJ24" s="425">
        <f t="shared" si="107"/>
        <v>4442</v>
      </c>
      <c r="BK24" s="425">
        <f t="shared" si="107"/>
        <v>4441</v>
      </c>
      <c r="BL24" s="425">
        <f t="shared" si="107"/>
        <v>4442</v>
      </c>
      <c r="BM24" s="426">
        <f>ROUNDUP(SUM(BM21:BM23),0)</f>
        <v>4441</v>
      </c>
      <c r="BN24" s="427">
        <f>SUM(BN21:BN23)</f>
        <v>51190.89690277652</v>
      </c>
      <c r="BO24" s="613">
        <f>(BN24-AX24)/AX24</f>
        <v>4.6043543510115343</v>
      </c>
      <c r="BP24" s="289"/>
      <c r="BQ24" s="170"/>
      <c r="BR24" s="424">
        <f t="shared" ref="BR24:CC24" si="108">ROUNDUP(SUM(BR21:BR23),0)</f>
        <v>6190</v>
      </c>
      <c r="BS24" s="425">
        <f t="shared" si="108"/>
        <v>12277</v>
      </c>
      <c r="BT24" s="425">
        <f t="shared" si="108"/>
        <v>14879</v>
      </c>
      <c r="BU24" s="425">
        <f t="shared" si="108"/>
        <v>13838</v>
      </c>
      <c r="BV24" s="425">
        <f t="shared" si="108"/>
        <v>14255</v>
      </c>
      <c r="BW24" s="425">
        <f t="shared" si="108"/>
        <v>14088</v>
      </c>
      <c r="BX24" s="425">
        <f t="shared" si="108"/>
        <v>14155</v>
      </c>
      <c r="BY24" s="425">
        <f t="shared" si="108"/>
        <v>14128</v>
      </c>
      <c r="BZ24" s="425">
        <f t="shared" si="108"/>
        <v>14139</v>
      </c>
      <c r="CA24" s="425">
        <f t="shared" si="108"/>
        <v>14135</v>
      </c>
      <c r="CB24" s="425">
        <f t="shared" si="108"/>
        <v>14136</v>
      </c>
      <c r="CC24" s="425">
        <f t="shared" si="108"/>
        <v>14136</v>
      </c>
      <c r="CD24" s="427">
        <f>SUM(CD21:CD23)</f>
        <v>160350.67501614359</v>
      </c>
      <c r="CE24" s="616">
        <f>(CD24-BN24)/BN24</f>
        <v>2.1324060471276174</v>
      </c>
      <c r="CF24" s="613"/>
      <c r="CG24" s="289"/>
      <c r="CH24" s="170"/>
      <c r="CI24" s="424">
        <f t="shared" ref="CI24:CS24" si="109">ROUNDUP(SUM(CI21:CI23),0)</f>
        <v>19767</v>
      </c>
      <c r="CJ24" s="425">
        <f t="shared" si="109"/>
        <v>25052</v>
      </c>
      <c r="CK24" s="425">
        <f t="shared" si="109"/>
        <v>26914</v>
      </c>
      <c r="CL24" s="425">
        <f t="shared" si="109"/>
        <v>26449</v>
      </c>
      <c r="CM24" s="425">
        <f t="shared" si="109"/>
        <v>26565</v>
      </c>
      <c r="CN24" s="425">
        <f t="shared" si="109"/>
        <v>26536</v>
      </c>
      <c r="CO24" s="425">
        <f t="shared" si="109"/>
        <v>26543</v>
      </c>
      <c r="CP24" s="425">
        <f t="shared" si="109"/>
        <v>26541</v>
      </c>
      <c r="CQ24" s="425">
        <f t="shared" si="109"/>
        <v>26542</v>
      </c>
      <c r="CR24" s="425">
        <f t="shared" si="109"/>
        <v>26542</v>
      </c>
      <c r="CS24" s="425">
        <f t="shared" si="109"/>
        <v>26542</v>
      </c>
      <c r="CT24" s="425">
        <f>ROUNDUP(SUM(CT21:CT23),0)</f>
        <v>26542</v>
      </c>
      <c r="CU24" s="427">
        <f>SUM(CU21:CU23)</f>
        <v>310527.64595531923</v>
      </c>
      <c r="CV24" s="616">
        <f>(CU24-CD24)/CD24</f>
        <v>0.93655340661370023</v>
      </c>
      <c r="CW24" s="613"/>
      <c r="CX24" s="289"/>
      <c r="CY24" s="170"/>
      <c r="CZ24" s="424">
        <f>ROUNDUP(SUM(CZ21:CZ23),0)</f>
        <v>43260</v>
      </c>
      <c r="DA24" s="425">
        <f t="shared" ref="DA24:DK24" si="110">ROUNDUP(SUM(DA21:DA23),0)</f>
        <v>57742</v>
      </c>
      <c r="DB24" s="425">
        <f t="shared" si="110"/>
        <v>56065</v>
      </c>
      <c r="DC24" s="425">
        <f t="shared" si="110"/>
        <v>56484</v>
      </c>
      <c r="DD24" s="425">
        <f t="shared" si="110"/>
        <v>56380</v>
      </c>
      <c r="DE24" s="425">
        <f t="shared" si="110"/>
        <v>56406</v>
      </c>
      <c r="DF24" s="425">
        <f t="shared" si="110"/>
        <v>56399</v>
      </c>
      <c r="DG24" s="425">
        <f t="shared" si="110"/>
        <v>56401</v>
      </c>
      <c r="DH24" s="425">
        <f t="shared" si="110"/>
        <v>56400</v>
      </c>
      <c r="DI24" s="425">
        <f t="shared" si="110"/>
        <v>56401</v>
      </c>
      <c r="DJ24" s="425">
        <f t="shared" si="110"/>
        <v>56400</v>
      </c>
      <c r="DK24" s="425">
        <f t="shared" si="110"/>
        <v>56401</v>
      </c>
      <c r="DL24" s="427">
        <f>SUM(DL21:DL23)</f>
        <v>664732.05936342431</v>
      </c>
      <c r="DM24" s="616">
        <f>(DL24-CU24)/CU24</f>
        <v>1.1406533943810928</v>
      </c>
    </row>
    <row r="25" spans="2:126" s="307" customFormat="1" outlineLevel="1" x14ac:dyDescent="0.2">
      <c r="B25" s="177" t="s">
        <v>425</v>
      </c>
      <c r="C25" s="159"/>
      <c r="D25" s="289"/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178"/>
      <c r="S25" s="159"/>
      <c r="T25" s="289"/>
      <c r="U25" s="200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698">
        <v>0</v>
      </c>
      <c r="AI25" s="159"/>
      <c r="AJ25" s="289"/>
      <c r="AK25" s="200"/>
      <c r="AL25" s="336">
        <f>SUM(AL8:AL9)</f>
        <v>76.666666666666671</v>
      </c>
      <c r="AM25" s="336">
        <f>SUM(AM8:AM9)</f>
        <v>460.00000000000006</v>
      </c>
      <c r="AN25" s="336">
        <f t="shared" ref="AN25:AW25" si="111">SUM(AN8:AN9)</f>
        <v>460.00000000000006</v>
      </c>
      <c r="AO25" s="336">
        <f t="shared" si="111"/>
        <v>460.00000000000006</v>
      </c>
      <c r="AP25" s="336">
        <f t="shared" si="111"/>
        <v>460.00000000000006</v>
      </c>
      <c r="AQ25" s="336">
        <f t="shared" si="111"/>
        <v>460.00000000000006</v>
      </c>
      <c r="AR25" s="336">
        <f t="shared" si="111"/>
        <v>460.00000000000006</v>
      </c>
      <c r="AS25" s="336">
        <f t="shared" si="111"/>
        <v>460.00000000000006</v>
      </c>
      <c r="AT25" s="336">
        <f t="shared" si="111"/>
        <v>560</v>
      </c>
      <c r="AU25" s="336">
        <f t="shared" si="111"/>
        <v>1060</v>
      </c>
      <c r="AV25" s="336">
        <f t="shared" si="111"/>
        <v>1060</v>
      </c>
      <c r="AW25" s="336">
        <f t="shared" si="111"/>
        <v>1060</v>
      </c>
      <c r="AX25" s="699">
        <f>SUM(AL25:AW25)</f>
        <v>7036.666666666667</v>
      </c>
      <c r="AY25" s="700"/>
      <c r="AZ25" s="289"/>
      <c r="BA25" s="200"/>
      <c r="BB25" s="425">
        <f>SUM(BB8:BB9)</f>
        <v>2049.2753623188405</v>
      </c>
      <c r="BC25" s="425">
        <f t="shared" ref="BC25:BM25" si="112">SUM(BC8:BC9)</f>
        <v>3108.6956521739135</v>
      </c>
      <c r="BD25" s="425">
        <f t="shared" si="112"/>
        <v>3108.6956521739135</v>
      </c>
      <c r="BE25" s="425">
        <f t="shared" si="112"/>
        <v>3108.6956521739135</v>
      </c>
      <c r="BF25" s="425">
        <f t="shared" si="112"/>
        <v>3108.6956521739135</v>
      </c>
      <c r="BG25" s="425">
        <f t="shared" si="112"/>
        <v>3108.6956521739135</v>
      </c>
      <c r="BH25" s="425">
        <f t="shared" si="112"/>
        <v>3108.6956521739135</v>
      </c>
      <c r="BI25" s="425">
        <f t="shared" si="112"/>
        <v>3108.6956521739135</v>
      </c>
      <c r="BJ25" s="425">
        <f t="shared" si="112"/>
        <v>3108.6956521739135</v>
      </c>
      <c r="BK25" s="425">
        <f t="shared" si="112"/>
        <v>3108.6956521739135</v>
      </c>
      <c r="BL25" s="425">
        <f t="shared" si="112"/>
        <v>3108.6956521739135</v>
      </c>
      <c r="BM25" s="425">
        <f t="shared" si="112"/>
        <v>3108.6956521739135</v>
      </c>
      <c r="BN25" s="701">
        <f>SUM(BB25:BM25)</f>
        <v>36244.92753623188</v>
      </c>
      <c r="BO25" s="614"/>
      <c r="BP25" s="289"/>
      <c r="BQ25" s="200"/>
      <c r="BR25" s="425">
        <f>SUM(BR8:BR9)</f>
        <v>4857.5514874141882</v>
      </c>
      <c r="BS25" s="425">
        <f t="shared" ref="BS25:CC25" si="113">SUM(BS8:BS9)</f>
        <v>9894.7368421052633</v>
      </c>
      <c r="BT25" s="425">
        <f t="shared" si="113"/>
        <v>9894.7368421052633</v>
      </c>
      <c r="BU25" s="425">
        <f t="shared" si="113"/>
        <v>9894.7368421052633</v>
      </c>
      <c r="BV25" s="425">
        <f t="shared" si="113"/>
        <v>9894.7368421052633</v>
      </c>
      <c r="BW25" s="425">
        <f t="shared" si="113"/>
        <v>9894.7368421052633</v>
      </c>
      <c r="BX25" s="425">
        <f t="shared" si="113"/>
        <v>9894.7368421052633</v>
      </c>
      <c r="BY25" s="425">
        <f t="shared" si="113"/>
        <v>9894.7368421052633</v>
      </c>
      <c r="BZ25" s="425">
        <f t="shared" si="113"/>
        <v>9894.7368421052633</v>
      </c>
      <c r="CA25" s="425">
        <f t="shared" si="113"/>
        <v>9894.7368421052633</v>
      </c>
      <c r="CB25" s="425">
        <f t="shared" si="113"/>
        <v>9894.7368421052633</v>
      </c>
      <c r="CC25" s="425">
        <f t="shared" si="113"/>
        <v>9894.7368421052633</v>
      </c>
      <c r="CD25" s="701">
        <f>SUM(BR25:CC25)</f>
        <v>113699.65675057212</v>
      </c>
      <c r="CE25" s="617"/>
      <c r="CF25" s="614"/>
      <c r="CG25" s="289"/>
      <c r="CH25" s="200"/>
      <c r="CI25" s="425">
        <f>SUM(CI8:CI9)</f>
        <v>13405.185758513933</v>
      </c>
      <c r="CJ25" s="425">
        <f t="shared" ref="CJ25:CT25" si="114">SUM(CJ8:CJ9)</f>
        <v>16588.235294117647</v>
      </c>
      <c r="CK25" s="425">
        <f t="shared" si="114"/>
        <v>16588.235294117647</v>
      </c>
      <c r="CL25" s="425">
        <f t="shared" si="114"/>
        <v>16588.235294117647</v>
      </c>
      <c r="CM25" s="425">
        <f t="shared" si="114"/>
        <v>16588.235294117647</v>
      </c>
      <c r="CN25" s="425">
        <f t="shared" si="114"/>
        <v>16588.235294117647</v>
      </c>
      <c r="CO25" s="425">
        <f t="shared" si="114"/>
        <v>16588.235294117647</v>
      </c>
      <c r="CP25" s="425">
        <f t="shared" si="114"/>
        <v>16588.235294117647</v>
      </c>
      <c r="CQ25" s="425">
        <f t="shared" si="114"/>
        <v>16588.235294117647</v>
      </c>
      <c r="CR25" s="425">
        <f t="shared" si="114"/>
        <v>16588.235294117647</v>
      </c>
      <c r="CS25" s="425">
        <f t="shared" si="114"/>
        <v>16588.235294117647</v>
      </c>
      <c r="CT25" s="425">
        <f t="shared" si="114"/>
        <v>16588.235294117647</v>
      </c>
      <c r="CU25" s="701">
        <f>SUM(CI25:CT25)</f>
        <v>195875.77399380808</v>
      </c>
      <c r="CV25" s="616"/>
      <c r="CW25" s="614"/>
      <c r="CX25" s="289"/>
      <c r="CY25" s="200"/>
      <c r="CZ25" s="425">
        <f>SUM(CZ8:CZ9)</f>
        <v>33306.066176470587</v>
      </c>
      <c r="DA25" s="425">
        <f t="shared" ref="DA25:DK25" si="115">SUM(DA8:DA9)</f>
        <v>35250</v>
      </c>
      <c r="DB25" s="425">
        <f t="shared" si="115"/>
        <v>35250</v>
      </c>
      <c r="DC25" s="425">
        <f t="shared" si="115"/>
        <v>35250</v>
      </c>
      <c r="DD25" s="425">
        <f t="shared" si="115"/>
        <v>35250</v>
      </c>
      <c r="DE25" s="425">
        <f t="shared" si="115"/>
        <v>35250</v>
      </c>
      <c r="DF25" s="425">
        <f t="shared" si="115"/>
        <v>35250</v>
      </c>
      <c r="DG25" s="425">
        <f t="shared" si="115"/>
        <v>35250</v>
      </c>
      <c r="DH25" s="425">
        <f t="shared" si="115"/>
        <v>35250</v>
      </c>
      <c r="DI25" s="425">
        <f t="shared" si="115"/>
        <v>35250</v>
      </c>
      <c r="DJ25" s="425">
        <f t="shared" si="115"/>
        <v>35250</v>
      </c>
      <c r="DK25" s="425">
        <f t="shared" si="115"/>
        <v>35250</v>
      </c>
      <c r="DL25" s="701">
        <f>SUM(CZ25:DK25)</f>
        <v>421056.0661764706</v>
      </c>
      <c r="DM25" s="616"/>
    </row>
    <row r="26" spans="2:126" s="307" customFormat="1" x14ac:dyDescent="0.2">
      <c r="B26" s="177" t="s">
        <v>147</v>
      </c>
      <c r="C26" s="159"/>
      <c r="D26" s="289"/>
      <c r="E26" s="305"/>
      <c r="F26" s="201">
        <f t="shared" ref="F26:Q26" si="116">F20</f>
        <v>0</v>
      </c>
      <c r="G26" s="201">
        <f t="shared" si="116"/>
        <v>0</v>
      </c>
      <c r="H26" s="201">
        <f t="shared" si="116"/>
        <v>0</v>
      </c>
      <c r="I26" s="201">
        <f t="shared" si="116"/>
        <v>0</v>
      </c>
      <c r="J26" s="201">
        <f t="shared" si="116"/>
        <v>0</v>
      </c>
      <c r="K26" s="201">
        <f t="shared" si="116"/>
        <v>0</v>
      </c>
      <c r="L26" s="201">
        <f t="shared" si="116"/>
        <v>0</v>
      </c>
      <c r="M26" s="201">
        <f t="shared" si="116"/>
        <v>0</v>
      </c>
      <c r="N26" s="201">
        <f t="shared" si="116"/>
        <v>0</v>
      </c>
      <c r="O26" s="201">
        <f t="shared" si="116"/>
        <v>0</v>
      </c>
      <c r="P26" s="201">
        <f t="shared" si="116"/>
        <v>0</v>
      </c>
      <c r="Q26" s="201">
        <f t="shared" si="116"/>
        <v>0</v>
      </c>
      <c r="R26" s="178">
        <f>SUM(M26:Q26)</f>
        <v>0</v>
      </c>
      <c r="S26" s="159"/>
      <c r="T26" s="289"/>
      <c r="U26" s="305"/>
      <c r="V26" s="291">
        <f>V20+(V17)</f>
        <v>2.5</v>
      </c>
      <c r="W26" s="291">
        <f>W20+(V26-W17)</f>
        <v>2.375</v>
      </c>
      <c r="X26" s="291">
        <f t="shared" ref="X26:AG26" si="117">X20+(W26-X17)</f>
        <v>2.2562500000000001</v>
      </c>
      <c r="Y26" s="291">
        <f t="shared" si="117"/>
        <v>2.1434375000000001</v>
      </c>
      <c r="Z26" s="291">
        <f t="shared" si="117"/>
        <v>2.036265625</v>
      </c>
      <c r="AA26" s="291">
        <f t="shared" si="117"/>
        <v>1.9344523437499999</v>
      </c>
      <c r="AB26" s="291">
        <f t="shared" si="117"/>
        <v>1.8377297265624999</v>
      </c>
      <c r="AC26" s="291">
        <f t="shared" si="117"/>
        <v>1.7458432402343749</v>
      </c>
      <c r="AD26" s="291">
        <f t="shared" si="117"/>
        <v>1.658551078222656</v>
      </c>
      <c r="AE26" s="291">
        <f t="shared" si="117"/>
        <v>1.5756235243115233</v>
      </c>
      <c r="AF26" s="291">
        <f t="shared" si="117"/>
        <v>1.4968423480959472</v>
      </c>
      <c r="AG26" s="291">
        <f t="shared" si="117"/>
        <v>1.4220002306911499</v>
      </c>
      <c r="AH26" s="306">
        <f>SUM(V26:AG26)</f>
        <v>22.981995616868151</v>
      </c>
      <c r="AI26" s="159"/>
      <c r="AJ26" s="289"/>
      <c r="AK26" s="305"/>
      <c r="AL26" s="336">
        <f>AL20+(AH20-AL17)</f>
        <v>0.76666666666666672</v>
      </c>
      <c r="AM26" s="336">
        <f t="shared" ref="AM26:AW26" si="118">AM20+(AL26-AM17)</f>
        <v>5.328333333333334</v>
      </c>
      <c r="AN26" s="336">
        <f t="shared" si="118"/>
        <v>9.6619166666666683</v>
      </c>
      <c r="AO26" s="336">
        <f t="shared" si="118"/>
        <v>13.778820833333334</v>
      </c>
      <c r="AP26" s="336">
        <f t="shared" si="118"/>
        <v>17.689879791666669</v>
      </c>
      <c r="AQ26" s="336">
        <f t="shared" si="118"/>
        <v>21.405385802083337</v>
      </c>
      <c r="AR26" s="336">
        <f t="shared" si="118"/>
        <v>24.935116511979171</v>
      </c>
      <c r="AS26" s="336">
        <f t="shared" si="118"/>
        <v>28.288360686380212</v>
      </c>
      <c r="AT26" s="336">
        <f t="shared" si="118"/>
        <v>32.473942652061204</v>
      </c>
      <c r="AU26" s="336">
        <f t="shared" si="118"/>
        <v>41.450245519458143</v>
      </c>
      <c r="AV26" s="336">
        <f t="shared" si="118"/>
        <v>49.97773324348524</v>
      </c>
      <c r="AW26" s="336">
        <f t="shared" si="118"/>
        <v>58.078846581310977</v>
      </c>
      <c r="AX26" s="339">
        <f>AW26</f>
        <v>58.078846581310977</v>
      </c>
      <c r="AY26" s="614">
        <f>(AX26-AH26)/AH26</f>
        <v>1.5271454903020998</v>
      </c>
      <c r="AZ26" s="289"/>
      <c r="BA26" s="305"/>
      <c r="BB26" s="425">
        <f>BB20+(AX20-BB17)</f>
        <v>87.34108695652175</v>
      </c>
      <c r="BC26" s="425">
        <f t="shared" ref="BC26:BM26" si="119">BC20+(BB26-BC17)</f>
        <v>114.06098913043481</v>
      </c>
      <c r="BD26" s="425">
        <f t="shared" si="119"/>
        <v>139.44489619565221</v>
      </c>
      <c r="BE26" s="425">
        <f t="shared" si="119"/>
        <v>163.55960790760872</v>
      </c>
      <c r="BF26" s="425">
        <f t="shared" si="119"/>
        <v>186.4685840339674</v>
      </c>
      <c r="BG26" s="425">
        <f t="shared" si="119"/>
        <v>208.23211135400817</v>
      </c>
      <c r="BH26" s="425">
        <f t="shared" si="119"/>
        <v>228.90746230804689</v>
      </c>
      <c r="BI26" s="425">
        <f t="shared" si="119"/>
        <v>248.54904571438368</v>
      </c>
      <c r="BJ26" s="425">
        <f t="shared" si="119"/>
        <v>267.20854995040361</v>
      </c>
      <c r="BK26" s="425">
        <f t="shared" si="119"/>
        <v>284.93507897462257</v>
      </c>
      <c r="BL26" s="425">
        <f t="shared" si="119"/>
        <v>301.77528154763058</v>
      </c>
      <c r="BM26" s="425">
        <f t="shared" si="119"/>
        <v>317.77347399198817</v>
      </c>
      <c r="BN26" s="428">
        <f>BM26</f>
        <v>317.77347399198817</v>
      </c>
      <c r="BO26" s="614">
        <f>(BN26-AX26)/AX26</f>
        <v>4.4714150279672316</v>
      </c>
      <c r="BP26" s="289"/>
      <c r="BQ26" s="305"/>
      <c r="BR26" s="425">
        <f>BR20+(BN20-BR17)</f>
        <v>392.90232646834482</v>
      </c>
      <c r="BS26" s="425">
        <f t="shared" ref="BS26:BX26" si="120">BS20+(BR26-BS17)</f>
        <v>472.20457856598023</v>
      </c>
      <c r="BT26" s="425">
        <f t="shared" si="120"/>
        <v>547.54171805873386</v>
      </c>
      <c r="BU26" s="425">
        <f t="shared" si="120"/>
        <v>619.11200057684982</v>
      </c>
      <c r="BV26" s="425">
        <f t="shared" si="120"/>
        <v>687.10376896905996</v>
      </c>
      <c r="BW26" s="425">
        <f t="shared" si="120"/>
        <v>751.69594894165959</v>
      </c>
      <c r="BX26" s="425">
        <f t="shared" si="120"/>
        <v>813.05851991562918</v>
      </c>
      <c r="BY26" s="425">
        <f>BY20+(BX26-BY17)</f>
        <v>871.35296234090026</v>
      </c>
      <c r="BZ26" s="425">
        <f>BZ20+(BY26-BZ17)</f>
        <v>926.73268264490787</v>
      </c>
      <c r="CA26" s="425">
        <f>CA20+(BZ26-CA17)</f>
        <v>979.34341693371505</v>
      </c>
      <c r="CB26" s="425">
        <f>CB20+(CA26-CB17)</f>
        <v>1029.3236145080818</v>
      </c>
      <c r="CC26" s="425">
        <f>CC20+(CB26-CC17)</f>
        <v>1076.8048022037303</v>
      </c>
      <c r="CD26" s="428">
        <f>CC26</f>
        <v>1076.8048022037303</v>
      </c>
      <c r="CE26" s="617">
        <f>(CD26-BN26)/BN26</f>
        <v>2.3885924733632087</v>
      </c>
      <c r="CF26" s="614"/>
      <c r="CG26" s="289"/>
      <c r="CH26" s="305"/>
      <c r="CI26" s="425">
        <f>CI20+(CE20-CI17)</f>
        <v>129.10448916408671</v>
      </c>
      <c r="CJ26" s="425">
        <f t="shared" ref="CJ26:CO26" si="121">CJ20+(CI26-CJ17)</f>
        <v>288.53161764705885</v>
      </c>
      <c r="CK26" s="425">
        <f t="shared" si="121"/>
        <v>439.98738970588238</v>
      </c>
      <c r="CL26" s="425">
        <f t="shared" si="121"/>
        <v>583.87037316176475</v>
      </c>
      <c r="CM26" s="425">
        <f t="shared" si="121"/>
        <v>720.55920744485297</v>
      </c>
      <c r="CN26" s="425">
        <f t="shared" si="121"/>
        <v>850.41360001378678</v>
      </c>
      <c r="CO26" s="425">
        <f t="shared" si="121"/>
        <v>973.77527295427387</v>
      </c>
      <c r="CP26" s="425">
        <f>CP20+(CO26-CP17)</f>
        <v>1090.9688622477365</v>
      </c>
      <c r="CQ26" s="425">
        <f>CQ20+(CP26-CQ17)</f>
        <v>1202.3027720765263</v>
      </c>
      <c r="CR26" s="425">
        <f>CR20+(CQ26-CR17)</f>
        <v>1308.0699864138764</v>
      </c>
      <c r="CS26" s="425">
        <f>CS20+(CR26-CS17)</f>
        <v>1408.5488400343593</v>
      </c>
      <c r="CT26" s="425">
        <f>CT20+(CS26-CT17)</f>
        <v>1504.0037509738177</v>
      </c>
      <c r="CU26" s="428">
        <f>CT26</f>
        <v>1504.0037509738177</v>
      </c>
      <c r="CV26" s="616">
        <f>(CU26-CD26)/CD26</f>
        <v>0.39672830943528958</v>
      </c>
      <c r="CW26" s="614"/>
      <c r="CX26" s="289"/>
      <c r="CY26" s="305"/>
      <c r="CZ26" s="425">
        <f>CZ20+(CV20-CZ17)</f>
        <v>324.76654411764702</v>
      </c>
      <c r="DA26" s="425">
        <f t="shared" ref="DA26:DF26" si="122">DA20+(CZ26-DA17)</f>
        <v>661.02821691176473</v>
      </c>
      <c r="DB26" s="425">
        <f t="shared" si="122"/>
        <v>980.47680606617655</v>
      </c>
      <c r="DC26" s="425">
        <f t="shared" si="122"/>
        <v>1283.9529657628677</v>
      </c>
      <c r="DD26" s="425">
        <f t="shared" si="122"/>
        <v>1572.2553174747243</v>
      </c>
      <c r="DE26" s="425">
        <f t="shared" si="122"/>
        <v>1846.1425516009881</v>
      </c>
      <c r="DF26" s="425">
        <f t="shared" si="122"/>
        <v>2106.3354240209387</v>
      </c>
      <c r="DG26" s="425">
        <f>DG20+(DF26-DG17)</f>
        <v>2353.5186528198919</v>
      </c>
      <c r="DH26" s="425">
        <f>DH20+(DG26-DH17)</f>
        <v>2588.3427201788973</v>
      </c>
      <c r="DI26" s="425">
        <f>DI20+(DH26-DI17)</f>
        <v>2811.4255841699523</v>
      </c>
      <c r="DJ26" s="425">
        <f>DJ20+(DI26-DJ17)</f>
        <v>3023.3543049614545</v>
      </c>
      <c r="DK26" s="425">
        <f>DK20+(DJ26-DK17)</f>
        <v>3224.6865897133816</v>
      </c>
      <c r="DL26" s="428">
        <f>DK26</f>
        <v>3224.6865897133816</v>
      </c>
      <c r="DM26" s="616">
        <f>(DL26-CU26)/CU26</f>
        <v>1.1440681830915982</v>
      </c>
    </row>
    <row r="27" spans="2:126" s="310" customFormat="1" x14ac:dyDescent="0.2">
      <c r="B27" s="308" t="s">
        <v>161</v>
      </c>
      <c r="C27" s="166"/>
      <c r="D27" s="169"/>
      <c r="E27" s="309"/>
      <c r="F27" s="202">
        <f t="shared" ref="F27:L27" si="123">F21</f>
        <v>0</v>
      </c>
      <c r="G27" s="203">
        <f t="shared" si="123"/>
        <v>0</v>
      </c>
      <c r="H27" s="203">
        <f t="shared" si="123"/>
        <v>0</v>
      </c>
      <c r="I27" s="203">
        <f t="shared" si="123"/>
        <v>0</v>
      </c>
      <c r="J27" s="203">
        <f t="shared" si="123"/>
        <v>0</v>
      </c>
      <c r="K27" s="203">
        <f t="shared" si="123"/>
        <v>0</v>
      </c>
      <c r="L27" s="203">
        <f t="shared" si="123"/>
        <v>0</v>
      </c>
      <c r="M27" s="203" t="e">
        <f t="shared" ref="M27:R27" si="124">M24/M26</f>
        <v>#DIV/0!</v>
      </c>
      <c r="N27" s="203" t="e">
        <f t="shared" si="124"/>
        <v>#DIV/0!</v>
      </c>
      <c r="O27" s="203" t="e">
        <f t="shared" si="124"/>
        <v>#DIV/0!</v>
      </c>
      <c r="P27" s="203" t="e">
        <f t="shared" si="124"/>
        <v>#DIV/0!</v>
      </c>
      <c r="Q27" s="203" t="e">
        <f t="shared" si="124"/>
        <v>#DIV/0!</v>
      </c>
      <c r="R27" s="111" t="e">
        <f t="shared" si="124"/>
        <v>#DIV/0!</v>
      </c>
      <c r="S27" s="166"/>
      <c r="T27" s="169"/>
      <c r="U27" s="309"/>
      <c r="V27" s="230">
        <f>V24/V26</f>
        <v>0</v>
      </c>
      <c r="W27" s="230">
        <f t="shared" ref="W27:AG27" si="125">W24/W26</f>
        <v>0</v>
      </c>
      <c r="X27" s="230">
        <f t="shared" si="125"/>
        <v>0</v>
      </c>
      <c r="Y27" s="230">
        <f t="shared" si="125"/>
        <v>0</v>
      </c>
      <c r="Z27" s="230">
        <f t="shared" si="125"/>
        <v>0</v>
      </c>
      <c r="AA27" s="230">
        <f t="shared" si="125"/>
        <v>0</v>
      </c>
      <c r="AB27" s="230">
        <f t="shared" si="125"/>
        <v>0</v>
      </c>
      <c r="AC27" s="230">
        <f t="shared" si="125"/>
        <v>0</v>
      </c>
      <c r="AD27" s="230">
        <f t="shared" si="125"/>
        <v>0</v>
      </c>
      <c r="AE27" s="230">
        <f t="shared" si="125"/>
        <v>0</v>
      </c>
      <c r="AF27" s="230">
        <f t="shared" si="125"/>
        <v>0</v>
      </c>
      <c r="AG27" s="230">
        <f t="shared" si="125"/>
        <v>0</v>
      </c>
      <c r="AH27" s="231">
        <f>AH24/AH26</f>
        <v>0</v>
      </c>
      <c r="AI27" s="166"/>
      <c r="AJ27" s="169"/>
      <c r="AK27" s="309"/>
      <c r="AL27" s="340">
        <f>AL23/AL26</f>
        <v>100</v>
      </c>
      <c r="AM27" s="340">
        <f t="shared" ref="AM27:AW27" si="126">AM23/AM26</f>
        <v>93.525179856115102</v>
      </c>
      <c r="AN27" s="340">
        <f t="shared" si="126"/>
        <v>69.430668518151165</v>
      </c>
      <c r="AO27" s="340">
        <f t="shared" si="126"/>
        <v>42.426223579243143</v>
      </c>
      <c r="AP27" s="340">
        <f t="shared" si="126"/>
        <v>35.484036111372205</v>
      </c>
      <c r="AQ27" s="340">
        <f t="shared" si="126"/>
        <v>28.317444914930643</v>
      </c>
      <c r="AR27" s="340">
        <f t="shared" si="126"/>
        <v>24.741295395068768</v>
      </c>
      <c r="AS27" s="340">
        <f t="shared" si="126"/>
        <v>21.617953232184476</v>
      </c>
      <c r="AT27" s="340">
        <f t="shared" si="126"/>
        <v>21.993996185985111</v>
      </c>
      <c r="AU27" s="340">
        <f t="shared" si="126"/>
        <v>30.467470065780258</v>
      </c>
      <c r="AV27" s="340">
        <f t="shared" si="126"/>
        <v>29.784422904021401</v>
      </c>
      <c r="AW27" s="340">
        <f t="shared" si="126"/>
        <v>23.687127235211356</v>
      </c>
      <c r="AX27" s="341">
        <f>AX24/AX26</f>
        <v>157.27118855542284</v>
      </c>
      <c r="AY27" s="166"/>
      <c r="AZ27" s="169"/>
      <c r="BA27" s="309"/>
      <c r="BB27" s="429">
        <f>BB23/BB26</f>
        <v>29.298776097604172</v>
      </c>
      <c r="BC27" s="429">
        <f t="shared" ref="BC27:BM27" si="127">BC23/BC26</f>
        <v>36.247066290304318</v>
      </c>
      <c r="BD27" s="429">
        <f t="shared" si="127"/>
        <v>32.727198593810549</v>
      </c>
      <c r="BE27" s="429">
        <f t="shared" si="127"/>
        <v>26.852198022835644</v>
      </c>
      <c r="BF27" s="429">
        <f t="shared" si="127"/>
        <v>23.921548691045395</v>
      </c>
      <c r="BG27" s="429">
        <f t="shared" si="127"/>
        <v>21.28943682410085</v>
      </c>
      <c r="BH27" s="429">
        <f t="shared" si="127"/>
        <v>19.414542050180614</v>
      </c>
      <c r="BI27" s="429">
        <f t="shared" si="127"/>
        <v>17.862622930436835</v>
      </c>
      <c r="BJ27" s="429">
        <f t="shared" si="127"/>
        <v>16.621833963942517</v>
      </c>
      <c r="BK27" s="429">
        <f t="shared" si="127"/>
        <v>15.585279495666315</v>
      </c>
      <c r="BL27" s="429">
        <f t="shared" si="127"/>
        <v>14.716494154181321</v>
      </c>
      <c r="BM27" s="429">
        <f t="shared" si="127"/>
        <v>13.975243376515886</v>
      </c>
      <c r="BN27" s="430">
        <f>BN24/BN26</f>
        <v>161.09241674485128</v>
      </c>
      <c r="BO27" s="166"/>
      <c r="BP27" s="169"/>
      <c r="BQ27" s="309"/>
      <c r="BR27" s="429">
        <f>BR23/BR26</f>
        <v>15.754201661697753</v>
      </c>
      <c r="BS27" s="429">
        <f t="shared" ref="BS27:CC27" si="128">BS23/BS26</f>
        <v>25.997933719719526</v>
      </c>
      <c r="BT27" s="429">
        <f t="shared" si="128"/>
        <v>27.174068859410472</v>
      </c>
      <c r="BU27" s="429">
        <f t="shared" si="128"/>
        <v>22.35120484071712</v>
      </c>
      <c r="BV27" s="429">
        <f t="shared" si="128"/>
        <v>20.745504056690244</v>
      </c>
      <c r="BW27" s="429">
        <f t="shared" si="128"/>
        <v>18.741285081340759</v>
      </c>
      <c r="BX27" s="429">
        <f t="shared" si="128"/>
        <v>17.408801590613031</v>
      </c>
      <c r="BY27" s="429">
        <f t="shared" si="128"/>
        <v>16.21354894387316</v>
      </c>
      <c r="BZ27" s="429">
        <f t="shared" si="128"/>
        <v>15.256162200882097</v>
      </c>
      <c r="CA27" s="429">
        <f t="shared" si="128"/>
        <v>14.432240816146155</v>
      </c>
      <c r="CB27" s="429">
        <f t="shared" si="128"/>
        <v>13.733120926219279</v>
      </c>
      <c r="CC27" s="429">
        <f t="shared" si="128"/>
        <v>13.126932000285722</v>
      </c>
      <c r="CD27" s="430">
        <f>CD24/CD26</f>
        <v>148.91341001449715</v>
      </c>
      <c r="CF27" s="166"/>
      <c r="CG27" s="169"/>
      <c r="CH27" s="309"/>
      <c r="CI27" s="429">
        <f>CI23/CI26</f>
        <v>153.10185474240052</v>
      </c>
      <c r="CJ27" s="429">
        <f t="shared" ref="CJ27:CT27" si="129">CJ23/CJ26</f>
        <v>86.82544765900802</v>
      </c>
      <c r="CK27" s="429">
        <f t="shared" si="129"/>
        <v>61.168795973289612</v>
      </c>
      <c r="CL27" s="429">
        <f t="shared" si="129"/>
        <v>45.297889884494694</v>
      </c>
      <c r="CM27" s="429">
        <f t="shared" si="129"/>
        <v>36.866431441295902</v>
      </c>
      <c r="CN27" s="429">
        <f t="shared" si="129"/>
        <v>31.202886375100377</v>
      </c>
      <c r="CO27" s="429">
        <f t="shared" si="129"/>
        <v>27.257450042289282</v>
      </c>
      <c r="CP27" s="429">
        <f t="shared" si="129"/>
        <v>24.327745541528103</v>
      </c>
      <c r="CQ27" s="429">
        <f t="shared" si="129"/>
        <v>22.075360704501986</v>
      </c>
      <c r="CR27" s="429">
        <f>CR23/CR26</f>
        <v>20.290316283913743</v>
      </c>
      <c r="CS27" s="429">
        <f t="shared" si="129"/>
        <v>18.842926420023737</v>
      </c>
      <c r="CT27" s="429">
        <f t="shared" si="129"/>
        <v>17.647013867555859</v>
      </c>
      <c r="CU27" s="430">
        <f>CU24/CU26</f>
        <v>206.46733477510125</v>
      </c>
      <c r="CW27" s="166"/>
      <c r="CX27" s="169"/>
      <c r="CY27" s="309"/>
      <c r="CZ27" s="429">
        <f>CZ23/CZ26</f>
        <v>133.20032032716051</v>
      </c>
      <c r="DA27" s="429">
        <f t="shared" ref="DA27:DK27" si="130">DA23/DA26</f>
        <v>87.350755644329979</v>
      </c>
      <c r="DB27" s="429">
        <f t="shared" si="130"/>
        <v>57.181027731368161</v>
      </c>
      <c r="DC27" s="429">
        <f t="shared" si="130"/>
        <v>43.992134951011607</v>
      </c>
      <c r="DD27" s="429">
        <f t="shared" si="130"/>
        <v>35.858706495205375</v>
      </c>
      <c r="DE27" s="429">
        <f t="shared" si="130"/>
        <v>30.553024987085614</v>
      </c>
      <c r="DF27" s="429">
        <f t="shared" si="130"/>
        <v>26.775740216693332</v>
      </c>
      <c r="DG27" s="429">
        <f t="shared" si="130"/>
        <v>23.964257687833733</v>
      </c>
      <c r="DH27" s="429">
        <f t="shared" si="130"/>
        <v>21.789973056109446</v>
      </c>
      <c r="DI27" s="429">
        <f t="shared" si="130"/>
        <v>20.06100420526791</v>
      </c>
      <c r="DJ27" s="429">
        <f t="shared" si="130"/>
        <v>18.654775191494224</v>
      </c>
      <c r="DK27" s="429">
        <f t="shared" si="130"/>
        <v>17.49007220084291</v>
      </c>
      <c r="DL27" s="430">
        <f>DL24/DL26</f>
        <v>206.13850086513597</v>
      </c>
    </row>
    <row r="28" spans="2:126" s="160" customFormat="1" x14ac:dyDescent="0.2">
      <c r="B28" s="98" t="s">
        <v>23</v>
      </c>
      <c r="C28" s="208" t="s">
        <v>188</v>
      </c>
      <c r="D28" s="209"/>
      <c r="E28" s="200"/>
      <c r="F28" s="196" t="e">
        <f t="shared" ref="F28:Q28" si="131">F23/$D28</f>
        <v>#DIV/0!</v>
      </c>
      <c r="G28" s="210" t="e">
        <f t="shared" si="131"/>
        <v>#DIV/0!</v>
      </c>
      <c r="H28" s="210" t="e">
        <f t="shared" si="131"/>
        <v>#DIV/0!</v>
      </c>
      <c r="I28" s="210" t="e">
        <f t="shared" si="131"/>
        <v>#DIV/0!</v>
      </c>
      <c r="J28" s="210" t="e">
        <f t="shared" si="131"/>
        <v>#DIV/0!</v>
      </c>
      <c r="K28" s="210" t="e">
        <f t="shared" si="131"/>
        <v>#DIV/0!</v>
      </c>
      <c r="L28" s="210" t="e">
        <f t="shared" si="131"/>
        <v>#DIV/0!</v>
      </c>
      <c r="M28" s="210" t="e">
        <f t="shared" si="131"/>
        <v>#DIV/0!</v>
      </c>
      <c r="N28" s="210" t="e">
        <f t="shared" si="131"/>
        <v>#DIV/0!</v>
      </c>
      <c r="O28" s="210" t="e">
        <f t="shared" si="131"/>
        <v>#DIV/0!</v>
      </c>
      <c r="P28" s="210" t="e">
        <f t="shared" si="131"/>
        <v>#DIV/0!</v>
      </c>
      <c r="Q28" s="211" t="e">
        <f t="shared" si="131"/>
        <v>#DIV/0!</v>
      </c>
      <c r="R28" s="212" t="e">
        <f>R24/$D28</f>
        <v>#DIV/0!</v>
      </c>
      <c r="S28" s="208" t="s">
        <v>188</v>
      </c>
      <c r="T28" s="209">
        <v>40000000</v>
      </c>
      <c r="U28" s="292"/>
      <c r="V28" s="232">
        <f>V23/$T28</f>
        <v>0</v>
      </c>
      <c r="W28" s="233">
        <f t="shared" ref="W28:AG28" si="132">W23/$T28</f>
        <v>0</v>
      </c>
      <c r="X28" s="233">
        <f t="shared" si="132"/>
        <v>0</v>
      </c>
      <c r="Y28" s="233">
        <f t="shared" si="132"/>
        <v>0</v>
      </c>
      <c r="Z28" s="233">
        <f t="shared" si="132"/>
        <v>0</v>
      </c>
      <c r="AA28" s="233">
        <f t="shared" si="132"/>
        <v>0</v>
      </c>
      <c r="AB28" s="233">
        <f t="shared" si="132"/>
        <v>0</v>
      </c>
      <c r="AC28" s="233">
        <f t="shared" si="132"/>
        <v>0</v>
      </c>
      <c r="AD28" s="233">
        <f t="shared" si="132"/>
        <v>0</v>
      </c>
      <c r="AE28" s="233">
        <f t="shared" si="132"/>
        <v>0</v>
      </c>
      <c r="AF28" s="233">
        <f t="shared" si="132"/>
        <v>0</v>
      </c>
      <c r="AG28" s="234">
        <f t="shared" si="132"/>
        <v>0</v>
      </c>
      <c r="AH28" s="492">
        <f>SUM($AH$21:$AH$23)/T28</f>
        <v>0</v>
      </c>
      <c r="AI28" s="208" t="s">
        <v>188</v>
      </c>
      <c r="AJ28" s="209">
        <v>40000000</v>
      </c>
      <c r="AK28" s="292"/>
      <c r="AL28" s="342">
        <f t="shared" ref="AL28:AW28" si="133">AL23/$T28</f>
        <v>1.9166666666666668E-6</v>
      </c>
      <c r="AM28" s="343">
        <f t="shared" si="133"/>
        <v>1.2458333333333334E-5</v>
      </c>
      <c r="AN28" s="343">
        <f t="shared" si="133"/>
        <v>1.6770833333333336E-5</v>
      </c>
      <c r="AO28" s="343">
        <f t="shared" si="133"/>
        <v>1.4614583333333334E-5</v>
      </c>
      <c r="AP28" s="343">
        <f t="shared" si="133"/>
        <v>1.5692708333333338E-5</v>
      </c>
      <c r="AQ28" s="343">
        <f t="shared" si="133"/>
        <v>1.5153645833333334E-5</v>
      </c>
      <c r="AR28" s="343">
        <f t="shared" si="133"/>
        <v>1.5423177083333336E-5</v>
      </c>
      <c r="AS28" s="343">
        <f t="shared" si="133"/>
        <v>1.5288411458333334E-5</v>
      </c>
      <c r="AT28" s="343">
        <f t="shared" si="133"/>
        <v>1.7855794270833333E-5</v>
      </c>
      <c r="AU28" s="343">
        <f t="shared" si="133"/>
        <v>3.1572102864583329E-5</v>
      </c>
      <c r="AV28" s="343">
        <f t="shared" si="133"/>
        <v>3.721394856770834E-5</v>
      </c>
      <c r="AW28" s="344">
        <f t="shared" si="133"/>
        <v>3.4393025716145834E-5</v>
      </c>
      <c r="AX28" s="493">
        <f>SUM($AX$21:$AX$23)/AJ28</f>
        <v>2.2835323079427086E-4</v>
      </c>
      <c r="AY28" s="208" t="s">
        <v>188</v>
      </c>
      <c r="AZ28" s="209">
        <v>40000000</v>
      </c>
      <c r="BA28" s="292"/>
      <c r="BB28" s="431">
        <f t="shared" ref="BB28:BM28" si="134">BB23/$T28</f>
        <v>6.3974673771512671E-5</v>
      </c>
      <c r="BC28" s="432">
        <f t="shared" si="134"/>
        <v>1.0335940585371377E-4</v>
      </c>
      <c r="BD28" s="432">
        <f t="shared" si="134"/>
        <v>1.1409102026721015E-4</v>
      </c>
      <c r="BE28" s="432">
        <f t="shared" si="134"/>
        <v>1.097983745018116E-4</v>
      </c>
      <c r="BF28" s="432">
        <f t="shared" si="134"/>
        <v>1.1151543280797103E-4</v>
      </c>
      <c r="BG28" s="432">
        <f t="shared" si="134"/>
        <v>1.1082860948550726E-4</v>
      </c>
      <c r="BH28" s="432">
        <f t="shared" si="134"/>
        <v>1.1110333881449276E-4</v>
      </c>
      <c r="BI28" s="432">
        <f t="shared" si="134"/>
        <v>1.1099344708289857E-4</v>
      </c>
      <c r="BJ28" s="432">
        <f t="shared" si="134"/>
        <v>1.1103740377553624E-4</v>
      </c>
      <c r="BK28" s="432">
        <f t="shared" si="134"/>
        <v>1.1101982109848117E-4</v>
      </c>
      <c r="BL28" s="432">
        <f t="shared" si="134"/>
        <v>1.1102685416930319E-4</v>
      </c>
      <c r="BM28" s="433">
        <f t="shared" si="134"/>
        <v>1.1102404094097439E-4</v>
      </c>
      <c r="BN28" s="494">
        <f>SUM($BN$21:$BN$23)/AZ28</f>
        <v>1.279772422569413E-3</v>
      </c>
      <c r="BO28" s="208" t="s">
        <v>188</v>
      </c>
      <c r="BP28" s="209">
        <v>40000000</v>
      </c>
      <c r="BQ28" s="292"/>
      <c r="BR28" s="431">
        <f>BR23/$T28</f>
        <v>1.5474656211331278E-4</v>
      </c>
      <c r="BS28" s="432">
        <f>BS23/$T28</f>
        <v>3.0690858339266116E-4</v>
      </c>
      <c r="BT28" s="432">
        <f>BT23/$T28</f>
        <v>3.719734087481987E-4</v>
      </c>
      <c r="BU28" s="432">
        <f>BU23/$T28</f>
        <v>3.4594747860598366E-4</v>
      </c>
      <c r="BV28" s="432">
        <f>BV23/$T28</f>
        <v>3.563578506628697E-4</v>
      </c>
      <c r="BW28" s="432">
        <f t="shared" ref="BW28:CC28" si="135">BW23/$T28</f>
        <v>3.5219370184011526E-4</v>
      </c>
      <c r="BX28" s="432">
        <f t="shared" si="135"/>
        <v>3.5385936136921704E-4</v>
      </c>
      <c r="BY28" s="432">
        <f t="shared" si="135"/>
        <v>3.5319309755757629E-4</v>
      </c>
      <c r="BZ28" s="432">
        <f t="shared" si="135"/>
        <v>3.5345960308223268E-4</v>
      </c>
      <c r="CA28" s="432">
        <f t="shared" si="135"/>
        <v>3.5335300087237009E-4</v>
      </c>
      <c r="CB28" s="432">
        <f t="shared" si="135"/>
        <v>3.5339564175631514E-4</v>
      </c>
      <c r="CC28" s="432">
        <f t="shared" si="135"/>
        <v>3.5337858540273709E-4</v>
      </c>
      <c r="CD28" s="494">
        <f>SUM($CD$21:$CD$23)/BP28</f>
        <v>4.0087668754035894E-3</v>
      </c>
      <c r="CF28" s="208" t="s">
        <v>188</v>
      </c>
      <c r="CG28" s="209">
        <v>40000000</v>
      </c>
      <c r="CH28" s="292"/>
      <c r="CI28" s="431">
        <f>CI23/$T28</f>
        <v>4.9415341866479565E-4</v>
      </c>
      <c r="CJ28" s="432">
        <f>CJ23/$T28</f>
        <v>6.2629717164959053E-4</v>
      </c>
      <c r="CK28" s="432">
        <f>CK23/$T28</f>
        <v>6.7283747179348462E-4</v>
      </c>
      <c r="CL28" s="432">
        <f>CL23/$T28</f>
        <v>6.6120239675751113E-4</v>
      </c>
      <c r="CM28" s="432">
        <f>CM23/$T28</f>
        <v>6.6411116551650458E-4</v>
      </c>
      <c r="CN28" s="432">
        <f t="shared" ref="CN28:CT28" si="136">CN23/$T28</f>
        <v>6.6338397332675624E-4</v>
      </c>
      <c r="CO28" s="432">
        <f t="shared" si="136"/>
        <v>6.6356577137419322E-4</v>
      </c>
      <c r="CP28" s="432">
        <f t="shared" si="136"/>
        <v>6.63520321862334E-4</v>
      </c>
      <c r="CQ28" s="432">
        <f t="shared" si="136"/>
        <v>6.6353168424029883E-4</v>
      </c>
      <c r="CR28" s="432">
        <f t="shared" si="136"/>
        <v>6.6352884364580765E-4</v>
      </c>
      <c r="CS28" s="432">
        <f t="shared" si="136"/>
        <v>6.635295537944305E-4</v>
      </c>
      <c r="CT28" s="432">
        <f t="shared" si="136"/>
        <v>6.6352937625727474E-4</v>
      </c>
      <c r="CU28" s="494">
        <f>SUM($CD$21:$CD$23)/CG28</f>
        <v>4.0087668754035894E-3</v>
      </c>
      <c r="CW28" s="208" t="s">
        <v>188</v>
      </c>
      <c r="CX28" s="209">
        <v>40000000</v>
      </c>
      <c r="CY28" s="292"/>
      <c r="CZ28" s="431">
        <f>CZ23/$T28</f>
        <v>1.0814751927003873E-3</v>
      </c>
      <c r="DA28" s="432">
        <f>DA23/$T28</f>
        <v>1.4435328562366677E-3</v>
      </c>
      <c r="DB28" s="432">
        <f>DB23/$T28</f>
        <v>1.4016167859408331E-3</v>
      </c>
      <c r="DC28" s="432">
        <f>DC23/$T28</f>
        <v>1.4120958035147915E-3</v>
      </c>
      <c r="DD28" s="432">
        <f>DD23/$T28</f>
        <v>1.4094760491213021E-3</v>
      </c>
      <c r="DE28" s="432">
        <f t="shared" ref="DE28:DK28" si="137">DE23/$T28</f>
        <v>1.4101309877196746E-3</v>
      </c>
      <c r="DF28" s="432">
        <f t="shared" si="137"/>
        <v>1.4099672530700812E-3</v>
      </c>
      <c r="DG28" s="432">
        <f t="shared" si="137"/>
        <v>1.4100081867324797E-3</v>
      </c>
      <c r="DH28" s="432">
        <f t="shared" si="137"/>
        <v>1.4099979533168799E-3</v>
      </c>
      <c r="DI28" s="432">
        <f t="shared" si="137"/>
        <v>1.41000051167078E-3</v>
      </c>
      <c r="DJ28" s="432">
        <f t="shared" si="137"/>
        <v>1.4099998720823051E-3</v>
      </c>
      <c r="DK28" s="432">
        <f t="shared" si="137"/>
        <v>1.4100000319794237E-3</v>
      </c>
      <c r="DL28" s="494">
        <f>SUM($CD$21:$CD$23)/CX28</f>
        <v>4.0087668754035894E-3</v>
      </c>
    </row>
    <row r="29" spans="2:126" s="160" customFormat="1" x14ac:dyDescent="0.2">
      <c r="B29" s="98" t="s">
        <v>23</v>
      </c>
      <c r="C29" s="208" t="s">
        <v>216</v>
      </c>
      <c r="D29" s="209"/>
      <c r="E29" s="200"/>
      <c r="F29" s="196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1"/>
      <c r="R29" s="212"/>
      <c r="S29" s="208" t="s">
        <v>216</v>
      </c>
      <c r="T29" s="209">
        <v>200000000</v>
      </c>
      <c r="U29" s="292"/>
      <c r="V29" s="293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5"/>
      <c r="AH29" s="492">
        <f>SUM($AH$21:$AH$23)/T29</f>
        <v>0</v>
      </c>
      <c r="AI29" s="208" t="s">
        <v>216</v>
      </c>
      <c r="AJ29" s="209">
        <v>200000000</v>
      </c>
      <c r="AK29" s="292"/>
      <c r="AL29" s="345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7"/>
      <c r="AX29" s="493">
        <f>SUM($AX$21:$AX$23)/AJ29</f>
        <v>4.5670646158854167E-5</v>
      </c>
      <c r="AY29" s="208" t="s">
        <v>216</v>
      </c>
      <c r="AZ29" s="209">
        <v>200000000</v>
      </c>
      <c r="BA29" s="292"/>
      <c r="BB29" s="434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6"/>
      <c r="BN29" s="494">
        <f>SUM($BN$21:$BN$23)/AZ29</f>
        <v>2.559544845138826E-4</v>
      </c>
      <c r="BO29" s="208" t="s">
        <v>216</v>
      </c>
      <c r="BP29" s="209">
        <v>200000000</v>
      </c>
      <c r="BQ29" s="292"/>
      <c r="BR29" s="434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94">
        <f>SUM($CD$21:$CD$23)/BP29</f>
        <v>8.01753375080718E-4</v>
      </c>
      <c r="CF29" s="208" t="s">
        <v>216</v>
      </c>
      <c r="CG29" s="209">
        <v>200000000</v>
      </c>
      <c r="CH29" s="292"/>
      <c r="CI29" s="434"/>
      <c r="CJ29" s="435"/>
      <c r="CK29" s="435"/>
      <c r="CL29" s="435"/>
      <c r="CM29" s="435"/>
      <c r="CN29" s="435"/>
      <c r="CO29" s="435"/>
      <c r="CP29" s="435"/>
      <c r="CQ29" s="435"/>
      <c r="CR29" s="435"/>
      <c r="CS29" s="435"/>
      <c r="CT29" s="435"/>
      <c r="CU29" s="494">
        <f>SUM($CD$21:$CD$23)/CG29</f>
        <v>8.01753375080718E-4</v>
      </c>
      <c r="CW29" s="208" t="s">
        <v>216</v>
      </c>
      <c r="CX29" s="209">
        <v>200000000</v>
      </c>
      <c r="CY29" s="292"/>
      <c r="CZ29" s="434"/>
      <c r="DA29" s="435"/>
      <c r="DB29" s="435"/>
      <c r="DC29" s="435"/>
      <c r="DD29" s="435"/>
      <c r="DE29" s="435"/>
      <c r="DF29" s="435"/>
      <c r="DG29" s="435"/>
      <c r="DH29" s="435"/>
      <c r="DI29" s="435"/>
      <c r="DJ29" s="435"/>
      <c r="DK29" s="435"/>
      <c r="DL29" s="494">
        <f>SUM($CD$21:$CD$23)/CX29</f>
        <v>8.01753375080718E-4</v>
      </c>
    </row>
    <row r="30" spans="2:126" s="160" customFormat="1" x14ac:dyDescent="0.2">
      <c r="B30" s="98" t="s">
        <v>23</v>
      </c>
      <c r="C30" s="208" t="s">
        <v>217</v>
      </c>
      <c r="D30" s="209"/>
      <c r="E30" s="200"/>
      <c r="F30" s="196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1"/>
      <c r="R30" s="212"/>
      <c r="S30" s="208" t="s">
        <v>217</v>
      </c>
      <c r="T30" s="209">
        <v>2000000000</v>
      </c>
      <c r="U30" s="292"/>
      <c r="V30" s="293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5"/>
      <c r="AH30" s="492">
        <f>SUM($AH$21:$AH$23)/T30</f>
        <v>0</v>
      </c>
      <c r="AI30" s="208" t="s">
        <v>217</v>
      </c>
      <c r="AJ30" s="209">
        <v>2000000000</v>
      </c>
      <c r="AK30" s="292"/>
      <c r="AL30" s="345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7"/>
      <c r="AX30" s="493">
        <f>SUM($AX$21:$AX$23)/AJ30</f>
        <v>4.567064615885417E-6</v>
      </c>
      <c r="AY30" s="208" t="s">
        <v>217</v>
      </c>
      <c r="AZ30" s="209">
        <v>2000000000</v>
      </c>
      <c r="BA30" s="292"/>
      <c r="BB30" s="434"/>
      <c r="BC30" s="435"/>
      <c r="BD30" s="435"/>
      <c r="BE30" s="435"/>
      <c r="BF30" s="435"/>
      <c r="BG30" s="435"/>
      <c r="BH30" s="435"/>
      <c r="BI30" s="435"/>
      <c r="BJ30" s="435"/>
      <c r="BK30" s="435"/>
      <c r="BL30" s="435"/>
      <c r="BM30" s="436"/>
      <c r="BN30" s="494">
        <f>SUM($BN$21:$BN$23)/AZ30</f>
        <v>2.5595448451388259E-5</v>
      </c>
      <c r="BO30" s="208" t="s">
        <v>217</v>
      </c>
      <c r="BP30" s="209">
        <v>2000000000</v>
      </c>
      <c r="BQ30" s="292"/>
      <c r="BR30" s="434"/>
      <c r="BS30" s="435"/>
      <c r="BT30" s="435"/>
      <c r="BU30" s="435"/>
      <c r="BV30" s="435"/>
      <c r="BW30" s="435"/>
      <c r="BX30" s="435"/>
      <c r="BY30" s="435"/>
      <c r="BZ30" s="435"/>
      <c r="CA30" s="435"/>
      <c r="CB30" s="435"/>
      <c r="CC30" s="435"/>
      <c r="CD30" s="494">
        <f>SUM($CD$21:$CD$23)/BP30</f>
        <v>8.0175337508071794E-5</v>
      </c>
      <c r="CF30" s="208" t="s">
        <v>217</v>
      </c>
      <c r="CG30" s="209">
        <v>2000000000</v>
      </c>
      <c r="CH30" s="292"/>
      <c r="CI30" s="434"/>
      <c r="CJ30" s="435"/>
      <c r="CK30" s="435"/>
      <c r="CL30" s="435"/>
      <c r="CM30" s="435"/>
      <c r="CN30" s="435"/>
      <c r="CO30" s="435"/>
      <c r="CP30" s="435"/>
      <c r="CQ30" s="435"/>
      <c r="CR30" s="435"/>
      <c r="CS30" s="435"/>
      <c r="CT30" s="435"/>
      <c r="CU30" s="494">
        <f>SUM($CD$21:$CD$23)/CG30</f>
        <v>8.0175337508071794E-5</v>
      </c>
      <c r="CW30" s="208" t="s">
        <v>217</v>
      </c>
      <c r="CX30" s="209">
        <v>2000000000</v>
      </c>
      <c r="CY30" s="292"/>
      <c r="CZ30" s="434"/>
      <c r="DA30" s="435"/>
      <c r="DB30" s="435"/>
      <c r="DC30" s="435"/>
      <c r="DD30" s="435"/>
      <c r="DE30" s="435"/>
      <c r="DF30" s="435"/>
      <c r="DG30" s="435"/>
      <c r="DH30" s="435"/>
      <c r="DI30" s="435"/>
      <c r="DJ30" s="435"/>
      <c r="DK30" s="435"/>
      <c r="DL30" s="494">
        <f>SUM($CD$21:$CD$23)/CX30</f>
        <v>8.0175337508071794E-5</v>
      </c>
    </row>
    <row r="31" spans="2:126" x14ac:dyDescent="0.2">
      <c r="B31" s="98" t="s">
        <v>23</v>
      </c>
      <c r="C31" s="179" t="s">
        <v>189</v>
      </c>
      <c r="D31" s="91">
        <v>6000000</v>
      </c>
      <c r="E31" s="91"/>
      <c r="F31" s="196">
        <f t="shared" ref="F31:R31" si="138">F24/$D31</f>
        <v>0</v>
      </c>
      <c r="G31" s="197">
        <f t="shared" si="138"/>
        <v>0</v>
      </c>
      <c r="H31" s="197">
        <f t="shared" si="138"/>
        <v>0</v>
      </c>
      <c r="I31" s="197">
        <f t="shared" si="138"/>
        <v>0</v>
      </c>
      <c r="J31" s="197">
        <f t="shared" si="138"/>
        <v>0</v>
      </c>
      <c r="K31" s="197">
        <f t="shared" si="138"/>
        <v>0</v>
      </c>
      <c r="L31" s="197">
        <f t="shared" si="138"/>
        <v>0</v>
      </c>
      <c r="M31" s="197">
        <f t="shared" si="138"/>
        <v>0</v>
      </c>
      <c r="N31" s="197">
        <f t="shared" si="138"/>
        <v>0</v>
      </c>
      <c r="O31" s="197">
        <f t="shared" si="138"/>
        <v>0</v>
      </c>
      <c r="P31" s="197">
        <f t="shared" si="138"/>
        <v>0</v>
      </c>
      <c r="Q31" s="198">
        <f t="shared" si="138"/>
        <v>0</v>
      </c>
      <c r="R31" s="199">
        <f t="shared" si="138"/>
        <v>0</v>
      </c>
      <c r="S31" s="179" t="s">
        <v>348</v>
      </c>
      <c r="T31" s="91">
        <v>166900000</v>
      </c>
      <c r="U31" s="91"/>
      <c r="V31" s="293">
        <f t="shared" ref="V31:AG31" si="139">V24/$T31</f>
        <v>0</v>
      </c>
      <c r="W31" s="294">
        <f t="shared" si="139"/>
        <v>0</v>
      </c>
      <c r="X31" s="294">
        <f t="shared" si="139"/>
        <v>0</v>
      </c>
      <c r="Y31" s="294">
        <f t="shared" si="139"/>
        <v>0</v>
      </c>
      <c r="Z31" s="294">
        <f t="shared" si="139"/>
        <v>0</v>
      </c>
      <c r="AA31" s="294">
        <f t="shared" si="139"/>
        <v>0</v>
      </c>
      <c r="AB31" s="294">
        <f t="shared" si="139"/>
        <v>0</v>
      </c>
      <c r="AC31" s="294">
        <f t="shared" si="139"/>
        <v>0</v>
      </c>
      <c r="AD31" s="294">
        <f t="shared" si="139"/>
        <v>0</v>
      </c>
      <c r="AE31" s="294">
        <f t="shared" si="139"/>
        <v>0</v>
      </c>
      <c r="AF31" s="294">
        <f t="shared" si="139"/>
        <v>0</v>
      </c>
      <c r="AG31" s="295">
        <f t="shared" si="139"/>
        <v>0</v>
      </c>
      <c r="AH31" s="492">
        <f>SUM($AH$21:$AH$23)/T31</f>
        <v>0</v>
      </c>
      <c r="AI31" s="179" t="s">
        <v>348</v>
      </c>
      <c r="AJ31" s="91">
        <v>166900000</v>
      </c>
      <c r="AK31" s="91"/>
      <c r="AL31" s="345">
        <f t="shared" ref="AL31:AW31" si="140">AL24/$T31</f>
        <v>4.6135410425404434E-7</v>
      </c>
      <c r="AM31" s="346">
        <f t="shared" si="140"/>
        <v>2.9898142600359496E-6</v>
      </c>
      <c r="AN31" s="346">
        <f t="shared" si="140"/>
        <v>4.0203714799281008E-6</v>
      </c>
      <c r="AO31" s="346">
        <f t="shared" si="140"/>
        <v>3.505092869982025E-6</v>
      </c>
      <c r="AP31" s="346">
        <f t="shared" si="140"/>
        <v>3.7627321749550627E-6</v>
      </c>
      <c r="AQ31" s="346">
        <f t="shared" si="140"/>
        <v>3.6369083283403234E-6</v>
      </c>
      <c r="AR31" s="346">
        <f t="shared" si="140"/>
        <v>3.6968244457759139E-6</v>
      </c>
      <c r="AS31" s="346">
        <f t="shared" si="140"/>
        <v>3.6668663870581185E-6</v>
      </c>
      <c r="AT31" s="346">
        <f t="shared" si="140"/>
        <v>4.2840023966446977E-6</v>
      </c>
      <c r="AU31" s="346">
        <f t="shared" si="140"/>
        <v>7.5674056321150388E-6</v>
      </c>
      <c r="AV31" s="346">
        <f t="shared" si="140"/>
        <v>8.9215098861593766E-6</v>
      </c>
      <c r="AW31" s="347">
        <f t="shared" si="140"/>
        <v>8.2444577591372085E-6</v>
      </c>
      <c r="AX31" s="493">
        <f>SUM($AX$21:$AX$23)/AJ31</f>
        <v>5.4728155972263834E-5</v>
      </c>
      <c r="AY31" s="179" t="s">
        <v>348</v>
      </c>
      <c r="AZ31" s="91">
        <v>166900000</v>
      </c>
      <c r="BA31" s="91"/>
      <c r="BB31" s="434">
        <f t="shared" ref="BB31:BM31" si="141">BB24/$T31</f>
        <v>1.5332534451767525E-5</v>
      </c>
      <c r="BC31" s="435">
        <f t="shared" si="141"/>
        <v>2.4775314559616536E-5</v>
      </c>
      <c r="BD31" s="435">
        <f t="shared" si="141"/>
        <v>2.7345715997603356E-5</v>
      </c>
      <c r="BE31" s="435">
        <f t="shared" si="141"/>
        <v>2.6315158777711205E-5</v>
      </c>
      <c r="BF31" s="435">
        <f t="shared" si="141"/>
        <v>2.6728579988016776E-5</v>
      </c>
      <c r="BG31" s="435">
        <f t="shared" si="141"/>
        <v>2.6566806470940684E-5</v>
      </c>
      <c r="BH31" s="435">
        <f t="shared" si="141"/>
        <v>2.6632714200119833E-5</v>
      </c>
      <c r="BI31" s="435">
        <f t="shared" si="141"/>
        <v>2.6602756141402039E-5</v>
      </c>
      <c r="BJ31" s="435">
        <f t="shared" si="141"/>
        <v>2.6614739364889154E-5</v>
      </c>
      <c r="BK31" s="435">
        <f t="shared" si="141"/>
        <v>2.6608747753145596E-5</v>
      </c>
      <c r="BL31" s="435">
        <f t="shared" si="141"/>
        <v>2.6614739364889154E-5</v>
      </c>
      <c r="BM31" s="436">
        <f t="shared" si="141"/>
        <v>2.6608747753145596E-5</v>
      </c>
      <c r="BN31" s="494">
        <f>SUM($BN$21:$BN$23)/AZ31</f>
        <v>3.0671597904599471E-4</v>
      </c>
      <c r="BO31" s="179" t="s">
        <v>348</v>
      </c>
      <c r="BP31" s="91">
        <v>166900000</v>
      </c>
      <c r="BQ31" s="91"/>
      <c r="BR31" s="434">
        <f>BR24/$T31</f>
        <v>3.7088076692630316E-5</v>
      </c>
      <c r="BS31" s="435">
        <f>BS24/$T31</f>
        <v>7.3559017375674052E-5</v>
      </c>
      <c r="BT31" s="435">
        <f>BT24/$T31</f>
        <v>8.914919113241462E-5</v>
      </c>
      <c r="BU31" s="435">
        <f>BU24/$T31</f>
        <v>8.291192330736968E-5</v>
      </c>
      <c r="BV31" s="435">
        <f>BV24/$T31</f>
        <v>8.541042540443379E-5</v>
      </c>
      <c r="BW31" s="435">
        <f t="shared" ref="BW31:CC31" si="142">BW24/$T31</f>
        <v>8.4409826243259437E-5</v>
      </c>
      <c r="BX31" s="435">
        <f t="shared" si="142"/>
        <v>8.4811264230077893E-5</v>
      </c>
      <c r="BY31" s="435">
        <f t="shared" si="142"/>
        <v>8.4649490713001804E-5</v>
      </c>
      <c r="BZ31" s="435">
        <f t="shared" si="142"/>
        <v>8.4715398442180946E-5</v>
      </c>
      <c r="CA31" s="435">
        <f t="shared" si="142"/>
        <v>8.4691431995206716E-5</v>
      </c>
      <c r="CB31" s="435">
        <f t="shared" si="142"/>
        <v>8.4697423606950264E-5</v>
      </c>
      <c r="CC31" s="435">
        <f t="shared" si="142"/>
        <v>8.4697423606950264E-5</v>
      </c>
      <c r="CD31" s="494">
        <f>SUM($CD$21:$CD$23)/BP31</f>
        <v>9.6075898751434149E-4</v>
      </c>
      <c r="CF31" s="179" t="s">
        <v>348</v>
      </c>
      <c r="CG31" s="91">
        <v>166900000</v>
      </c>
      <c r="CH31" s="91"/>
      <c r="CI31" s="434">
        <f>CI24/$T31</f>
        <v>1.1843618933493109E-4</v>
      </c>
      <c r="CJ31" s="435">
        <f>CJ24/$T31</f>
        <v>1.5010185739964049E-4</v>
      </c>
      <c r="CK31" s="435">
        <f>CK24/$T31</f>
        <v>1.6125823846614739E-4</v>
      </c>
      <c r="CL31" s="435">
        <f>CL24/$T31</f>
        <v>1.5847213900539245E-4</v>
      </c>
      <c r="CM31" s="435">
        <f>CM24/$T31</f>
        <v>1.591671659676453E-4</v>
      </c>
      <c r="CN31" s="435">
        <f t="shared" ref="CN31:CT31" si="143">CN24/$T31</f>
        <v>1.5899340922708209E-4</v>
      </c>
      <c r="CO31" s="435">
        <f t="shared" si="143"/>
        <v>1.5903535050928701E-4</v>
      </c>
      <c r="CP31" s="435">
        <f t="shared" si="143"/>
        <v>1.5902336728579989E-4</v>
      </c>
      <c r="CQ31" s="435">
        <f t="shared" si="143"/>
        <v>1.5902935889754345E-4</v>
      </c>
      <c r="CR31" s="435">
        <f t="shared" si="143"/>
        <v>1.5902935889754345E-4</v>
      </c>
      <c r="CS31" s="435">
        <f t="shared" si="143"/>
        <v>1.5902935889754345E-4</v>
      </c>
      <c r="CT31" s="435">
        <f t="shared" si="143"/>
        <v>1.5902935889754345E-4</v>
      </c>
      <c r="CU31" s="494">
        <f>SUM($CD$21:$CD$23)/CG31</f>
        <v>9.6075898751434149E-4</v>
      </c>
      <c r="CW31" s="179" t="s">
        <v>348</v>
      </c>
      <c r="CX31" s="91">
        <v>166900000</v>
      </c>
      <c r="CY31" s="91"/>
      <c r="CZ31" s="434">
        <f>CZ24/$T31</f>
        <v>2.5919712402636309E-4</v>
      </c>
      <c r="DA31" s="435">
        <f>DA24/$T31</f>
        <v>3.4596764529658481E-4</v>
      </c>
      <c r="DB31" s="435">
        <f>DB24/$T31</f>
        <v>3.3591971240263629E-4</v>
      </c>
      <c r="DC31" s="435">
        <f>DC24/$T31</f>
        <v>3.3843019772318751E-4</v>
      </c>
      <c r="DD31" s="435">
        <f>DD24/$T31</f>
        <v>3.378070701018574E-4</v>
      </c>
      <c r="DE31" s="435">
        <f t="shared" ref="DE31:DK31" si="144">DE24/$T31</f>
        <v>3.3796285200718993E-4</v>
      </c>
      <c r="DF31" s="435">
        <f t="shared" si="144"/>
        <v>3.3792091072498503E-4</v>
      </c>
      <c r="DG31" s="435">
        <f t="shared" si="144"/>
        <v>3.3793289394847215E-4</v>
      </c>
      <c r="DH31" s="435">
        <f t="shared" si="144"/>
        <v>3.3792690233672856E-4</v>
      </c>
      <c r="DI31" s="435">
        <f t="shared" si="144"/>
        <v>3.3793289394847215E-4</v>
      </c>
      <c r="DJ31" s="435">
        <f t="shared" si="144"/>
        <v>3.3792690233672856E-4</v>
      </c>
      <c r="DK31" s="435">
        <f t="shared" si="144"/>
        <v>3.3793289394847215E-4</v>
      </c>
      <c r="DL31" s="494">
        <f>SUM($CD$21:$CD$23)/CX31</f>
        <v>9.6075898751434149E-4</v>
      </c>
    </row>
    <row r="32" spans="2:126" x14ac:dyDescent="0.2">
      <c r="B32" s="98"/>
      <c r="C32" s="159"/>
      <c r="D32" s="91"/>
      <c r="E32" s="91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2"/>
      <c r="S32" s="159"/>
      <c r="T32" s="91"/>
      <c r="U32" s="91"/>
      <c r="V32" s="588"/>
      <c r="W32" s="588"/>
      <c r="X32" s="588"/>
      <c r="Y32" s="588"/>
      <c r="Z32" s="588"/>
      <c r="AA32" s="588"/>
      <c r="AB32" s="588"/>
      <c r="AC32" s="588"/>
      <c r="AD32" s="588"/>
      <c r="AE32" s="588"/>
      <c r="AF32" s="588"/>
      <c r="AG32" s="588"/>
      <c r="AH32" s="589"/>
      <c r="AI32" s="159"/>
      <c r="AJ32" s="91"/>
      <c r="AK32" s="91"/>
      <c r="AL32" s="590"/>
      <c r="AM32" s="590"/>
      <c r="AN32" s="590"/>
      <c r="AO32" s="590"/>
      <c r="AP32" s="590"/>
      <c r="AQ32" s="590"/>
      <c r="AR32" s="590"/>
      <c r="AS32" s="590"/>
      <c r="AT32" s="590"/>
      <c r="AU32" s="590"/>
      <c r="AV32" s="590"/>
      <c r="AW32" s="590"/>
      <c r="AX32" s="591"/>
      <c r="AY32" s="159"/>
      <c r="AZ32" s="91"/>
      <c r="BA32" s="91"/>
      <c r="BB32" s="592"/>
      <c r="BC32" s="592"/>
      <c r="BD32" s="592"/>
      <c r="BE32" s="592"/>
      <c r="BF32" s="592"/>
      <c r="BG32" s="592"/>
      <c r="BH32" s="592"/>
      <c r="BI32" s="592"/>
      <c r="BJ32" s="592"/>
      <c r="BK32" s="592"/>
      <c r="BL32" s="592"/>
      <c r="BM32" s="592"/>
      <c r="BN32" s="593"/>
      <c r="BO32" s="159"/>
      <c r="BP32" s="91"/>
      <c r="BQ32" s="91"/>
      <c r="BR32" s="592"/>
      <c r="BS32" s="592"/>
      <c r="BT32" s="592"/>
      <c r="BU32" s="592"/>
      <c r="BV32" s="592"/>
      <c r="BW32" s="592"/>
      <c r="BX32" s="592"/>
      <c r="BY32" s="592"/>
      <c r="BZ32" s="592"/>
      <c r="CA32" s="592"/>
      <c r="CB32" s="592"/>
      <c r="CC32" s="592"/>
      <c r="CD32" s="593"/>
      <c r="CF32" s="159"/>
      <c r="CG32" s="91"/>
      <c r="CH32" s="91"/>
      <c r="CI32" s="592"/>
      <c r="CJ32" s="592"/>
      <c r="CK32" s="592"/>
      <c r="CL32" s="592"/>
      <c r="CM32" s="592"/>
      <c r="CN32" s="592"/>
      <c r="CO32" s="592"/>
      <c r="CP32" s="592"/>
      <c r="CQ32" s="592"/>
      <c r="CR32" s="592"/>
      <c r="CS32" s="592"/>
      <c r="CT32" s="592"/>
      <c r="CU32" s="593"/>
      <c r="CW32" s="159"/>
      <c r="CX32" s="91"/>
      <c r="CY32" s="91"/>
      <c r="CZ32" s="592"/>
      <c r="DA32" s="592"/>
      <c r="DB32" s="592"/>
      <c r="DC32" s="592"/>
      <c r="DD32" s="592"/>
      <c r="DE32" s="592"/>
      <c r="DF32" s="592"/>
      <c r="DG32" s="592"/>
      <c r="DH32" s="592"/>
      <c r="DI32" s="592"/>
      <c r="DJ32" s="592"/>
      <c r="DK32" s="592"/>
      <c r="DL32" s="593"/>
      <c r="DP32" s="119"/>
      <c r="DQ32" s="119"/>
      <c r="DR32" s="119"/>
      <c r="DS32" s="119"/>
      <c r="DT32" s="119"/>
      <c r="DU32" s="119"/>
      <c r="DV32" s="119"/>
    </row>
    <row r="33" spans="2:126" outlineLevel="1" x14ac:dyDescent="0.2">
      <c r="B33" s="75" t="s">
        <v>197</v>
      </c>
      <c r="C33" s="9"/>
      <c r="D33" s="174">
        <v>100</v>
      </c>
      <c r="E33" s="175">
        <v>0.5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f>(M23*$E$33)*$D$33</f>
        <v>0</v>
      </c>
      <c r="N33" s="145">
        <f>(N23*$E$33)*$D$33</f>
        <v>0</v>
      </c>
      <c r="O33" s="145">
        <f>(O23*$E$33)*$D$33</f>
        <v>0</v>
      </c>
      <c r="P33" s="145">
        <f>(P23*$E$33)*$D$33</f>
        <v>0</v>
      </c>
      <c r="Q33" s="152">
        <f>(Q23*$E$33)*$D$33</f>
        <v>0</v>
      </c>
      <c r="R33" s="148">
        <f>SUM(F33:Q33)</f>
        <v>0</v>
      </c>
      <c r="S33" s="9"/>
      <c r="T33" s="174">
        <v>15</v>
      </c>
      <c r="U33" s="175">
        <v>0.05</v>
      </c>
      <c r="V33" s="235">
        <f>(V24*$U$33)*$T$33</f>
        <v>0</v>
      </c>
      <c r="W33" s="235">
        <f t="shared" ref="W33:AG33" si="145">(W23*$U$33)*$T$33</f>
        <v>0</v>
      </c>
      <c r="X33" s="235">
        <f t="shared" si="145"/>
        <v>0</v>
      </c>
      <c r="Y33" s="235">
        <f t="shared" si="145"/>
        <v>0</v>
      </c>
      <c r="Z33" s="235">
        <f t="shared" si="145"/>
        <v>0</v>
      </c>
      <c r="AA33" s="235">
        <f t="shared" si="145"/>
        <v>0</v>
      </c>
      <c r="AB33" s="235">
        <f t="shared" si="145"/>
        <v>0</v>
      </c>
      <c r="AC33" s="235">
        <f t="shared" si="145"/>
        <v>0</v>
      </c>
      <c r="AD33" s="235">
        <f t="shared" si="145"/>
        <v>0</v>
      </c>
      <c r="AE33" s="235">
        <f t="shared" si="145"/>
        <v>0</v>
      </c>
      <c r="AF33" s="235">
        <f t="shared" si="145"/>
        <v>0</v>
      </c>
      <c r="AG33" s="235">
        <f t="shared" si="145"/>
        <v>0</v>
      </c>
      <c r="AH33" s="237">
        <f>SUM(V33:AG33)</f>
        <v>0</v>
      </c>
      <c r="AI33" s="9"/>
      <c r="AJ33" s="174">
        <v>15</v>
      </c>
      <c r="AK33" s="175">
        <v>0.05</v>
      </c>
      <c r="AL33" s="349">
        <f>(AL23*$AK$33)*$AJ$33</f>
        <v>57.500000000000007</v>
      </c>
      <c r="AM33" s="349">
        <f t="shared" ref="AM33:AW33" si="146">(AM23*$AK$33)*$AJ$33</f>
        <v>373.75000000000006</v>
      </c>
      <c r="AN33" s="349">
        <f t="shared" si="146"/>
        <v>503.12500000000017</v>
      </c>
      <c r="AO33" s="349">
        <f t="shared" si="146"/>
        <v>438.43750000000006</v>
      </c>
      <c r="AP33" s="349">
        <f t="shared" si="146"/>
        <v>470.78125000000011</v>
      </c>
      <c r="AQ33" s="349">
        <f t="shared" si="146"/>
        <v>454.60937500000006</v>
      </c>
      <c r="AR33" s="349">
        <f t="shared" si="146"/>
        <v>462.69531250000011</v>
      </c>
      <c r="AS33" s="349">
        <f t="shared" si="146"/>
        <v>458.65234375000006</v>
      </c>
      <c r="AT33" s="349">
        <f t="shared" si="146"/>
        <v>535.67382812500011</v>
      </c>
      <c r="AU33" s="349">
        <f t="shared" si="146"/>
        <v>947.1630859375</v>
      </c>
      <c r="AV33" s="349">
        <f t="shared" si="146"/>
        <v>1116.41845703125</v>
      </c>
      <c r="AW33" s="349">
        <f t="shared" si="146"/>
        <v>1031.790771484375</v>
      </c>
      <c r="AX33" s="350">
        <f>SUM(AL33:AW33)</f>
        <v>6850.596923828125</v>
      </c>
      <c r="AY33" s="9"/>
      <c r="AZ33" s="174">
        <v>15</v>
      </c>
      <c r="BA33" s="175">
        <v>0.05</v>
      </c>
      <c r="BB33" s="437">
        <f>(BB23*$BA$33)*$AZ$33</f>
        <v>1919.2402131453803</v>
      </c>
      <c r="BC33" s="437">
        <f t="shared" ref="BC33:BM33" si="147">(BC23*$BA$33)*$AZ$33</f>
        <v>3100.7821756114135</v>
      </c>
      <c r="BD33" s="437">
        <f t="shared" si="147"/>
        <v>3422.7306080163053</v>
      </c>
      <c r="BE33" s="437">
        <f t="shared" si="147"/>
        <v>3293.9512350543482</v>
      </c>
      <c r="BF33" s="437">
        <f t="shared" si="147"/>
        <v>3345.4629842391305</v>
      </c>
      <c r="BG33" s="437">
        <f t="shared" si="147"/>
        <v>3324.8582845652181</v>
      </c>
      <c r="BH33" s="437">
        <f t="shared" si="147"/>
        <v>3333.1001644347825</v>
      </c>
      <c r="BI33" s="437">
        <f t="shared" si="147"/>
        <v>3329.8034124869573</v>
      </c>
      <c r="BJ33" s="437">
        <f t="shared" si="147"/>
        <v>3331.1221132660876</v>
      </c>
      <c r="BK33" s="437">
        <f t="shared" si="147"/>
        <v>3330.5946329544358</v>
      </c>
      <c r="BL33" s="437">
        <f t="shared" si="147"/>
        <v>3330.805625079096</v>
      </c>
      <c r="BM33" s="437">
        <f t="shared" si="147"/>
        <v>3330.7212282292321</v>
      </c>
      <c r="BN33" s="438">
        <f>SUM(BB33:BM33)</f>
        <v>38393.172677082381</v>
      </c>
      <c r="BO33" s="9"/>
      <c r="BP33" s="174">
        <v>15</v>
      </c>
      <c r="BQ33" s="175">
        <v>0.05</v>
      </c>
      <c r="BR33" s="437">
        <f>(BR23*$BQ$33)*$BP$33</f>
        <v>4642.3968633993836</v>
      </c>
      <c r="BS33" s="437">
        <f t="shared" ref="BS33:CC33" si="148">(BS23*$BQ$33)*$BP$33</f>
        <v>9207.2575017798354</v>
      </c>
      <c r="BT33" s="437">
        <f t="shared" si="148"/>
        <v>11159.202262445962</v>
      </c>
      <c r="BU33" s="437">
        <f t="shared" si="148"/>
        <v>10378.424358179511</v>
      </c>
      <c r="BV33" s="437">
        <f t="shared" si="148"/>
        <v>10690.735519886091</v>
      </c>
      <c r="BW33" s="437">
        <f t="shared" si="148"/>
        <v>10565.81105520346</v>
      </c>
      <c r="BX33" s="437">
        <f t="shared" si="148"/>
        <v>10615.780841076512</v>
      </c>
      <c r="BY33" s="437">
        <f t="shared" si="148"/>
        <v>10595.79292672729</v>
      </c>
      <c r="BZ33" s="437">
        <f t="shared" si="148"/>
        <v>10603.788092466981</v>
      </c>
      <c r="CA33" s="437">
        <f t="shared" si="148"/>
        <v>10600.590026171103</v>
      </c>
      <c r="CB33" s="437">
        <f t="shared" si="148"/>
        <v>10601.869252689456</v>
      </c>
      <c r="CC33" s="437">
        <f t="shared" si="148"/>
        <v>10601.357562082114</v>
      </c>
      <c r="CD33" s="438">
        <f>SUM(BR33:CC33)</f>
        <v>120263.00626210769</v>
      </c>
      <c r="CF33" s="9"/>
      <c r="CG33" s="174">
        <v>15</v>
      </c>
      <c r="CH33" s="175">
        <v>0.05</v>
      </c>
      <c r="CI33" s="467">
        <f>(CI23*$BQ$33)*$BP$33</f>
        <v>14824.602559943871</v>
      </c>
      <c r="CJ33" s="467">
        <f t="shared" ref="CJ33:CT33" si="149">(CJ23*$BQ$33)*$BP$33</f>
        <v>18788.915149487719</v>
      </c>
      <c r="CK33" s="467">
        <f t="shared" si="149"/>
        <v>20185.124153804543</v>
      </c>
      <c r="CL33" s="467">
        <f t="shared" si="149"/>
        <v>19836.071902725336</v>
      </c>
      <c r="CM33" s="467">
        <f t="shared" si="149"/>
        <v>19923.334965495138</v>
      </c>
      <c r="CN33" s="467">
        <f t="shared" si="149"/>
        <v>19901.519199802689</v>
      </c>
      <c r="CO33" s="467">
        <f t="shared" si="149"/>
        <v>19906.973141225801</v>
      </c>
      <c r="CP33" s="467">
        <f t="shared" si="149"/>
        <v>19905.609655870023</v>
      </c>
      <c r="CQ33" s="467">
        <f t="shared" si="149"/>
        <v>19905.950527208966</v>
      </c>
      <c r="CR33" s="467">
        <f t="shared" si="149"/>
        <v>19905.865309374232</v>
      </c>
      <c r="CS33" s="467">
        <f t="shared" si="149"/>
        <v>19905.886613832914</v>
      </c>
      <c r="CT33" s="467">
        <f t="shared" si="149"/>
        <v>19905.881287718243</v>
      </c>
      <c r="CU33" s="438">
        <f>SUM(CI33:CT33)</f>
        <v>232895.73446648946</v>
      </c>
      <c r="CW33" s="9"/>
      <c r="CX33" s="174">
        <v>15</v>
      </c>
      <c r="CY33" s="175">
        <v>0.05</v>
      </c>
      <c r="CZ33" s="437">
        <f>(CZ23*$BQ$33)*$BP$33</f>
        <v>32444.255781011616</v>
      </c>
      <c r="DA33" s="437">
        <f t="shared" ref="DA33:DK33" si="150">(DA23*$BQ$33)*$BP$33</f>
        <v>43305.985687100037</v>
      </c>
      <c r="DB33" s="437">
        <f t="shared" si="150"/>
        <v>42048.503578224998</v>
      </c>
      <c r="DC33" s="437">
        <f t="shared" si="150"/>
        <v>42362.874105443749</v>
      </c>
      <c r="DD33" s="437">
        <f t="shared" si="150"/>
        <v>42284.281473639065</v>
      </c>
      <c r="DE33" s="437">
        <f t="shared" si="150"/>
        <v>42303.929631590232</v>
      </c>
      <c r="DF33" s="437">
        <f t="shared" si="150"/>
        <v>42299.017592102442</v>
      </c>
      <c r="DG33" s="437">
        <f t="shared" si="150"/>
        <v>42300.245601974391</v>
      </c>
      <c r="DH33" s="437">
        <f t="shared" si="150"/>
        <v>42299.9385995064</v>
      </c>
      <c r="DI33" s="437">
        <f t="shared" si="150"/>
        <v>42300.015350123402</v>
      </c>
      <c r="DJ33" s="437">
        <f t="shared" si="150"/>
        <v>42299.99616246915</v>
      </c>
      <c r="DK33" s="437">
        <f t="shared" si="150"/>
        <v>42300.000959382713</v>
      </c>
      <c r="DL33" s="438">
        <f>SUM(CZ33:DK33)</f>
        <v>498549.04452256812</v>
      </c>
      <c r="DP33" s="119"/>
      <c r="DQ33" s="119"/>
      <c r="DR33" s="119"/>
      <c r="DS33" s="119"/>
      <c r="DT33" s="119"/>
      <c r="DU33" s="119"/>
      <c r="DV33" s="119"/>
    </row>
    <row r="34" spans="2:126" outlineLevel="1" x14ac:dyDescent="0.2">
      <c r="B34" s="75" t="s">
        <v>198</v>
      </c>
      <c r="C34" s="9"/>
      <c r="D34" s="174">
        <v>50</v>
      </c>
      <c r="E34" s="175">
        <v>0.5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f>(M23*$E$34)*$D$34</f>
        <v>0</v>
      </c>
      <c r="N34" s="145">
        <f>(N23*$E$34)*$D$34</f>
        <v>0</v>
      </c>
      <c r="O34" s="145">
        <f>(O23*$E$34)*$D$34</f>
        <v>0</v>
      </c>
      <c r="P34" s="145">
        <f>(P23*$E$34)*$D$34</f>
        <v>0</v>
      </c>
      <c r="Q34" s="145">
        <f>(Q23*$E$34)*$D$34</f>
        <v>0</v>
      </c>
      <c r="R34" s="148">
        <f>SUM(F34:Q34)</f>
        <v>0</v>
      </c>
      <c r="S34" s="9"/>
      <c r="T34" s="174">
        <v>20</v>
      </c>
      <c r="U34" s="175">
        <v>0.05</v>
      </c>
      <c r="V34" s="235">
        <f>(V24*$U$34)*$T$34</f>
        <v>0</v>
      </c>
      <c r="W34" s="235">
        <f t="shared" ref="W34:AG34" si="151">(W23*$U$34)*$T$34</f>
        <v>0</v>
      </c>
      <c r="X34" s="235">
        <f t="shared" si="151"/>
        <v>0</v>
      </c>
      <c r="Y34" s="235">
        <f t="shared" si="151"/>
        <v>0</v>
      </c>
      <c r="Z34" s="235">
        <f t="shared" si="151"/>
        <v>0</v>
      </c>
      <c r="AA34" s="235">
        <f t="shared" si="151"/>
        <v>0</v>
      </c>
      <c r="AB34" s="235">
        <f t="shared" si="151"/>
        <v>0</v>
      </c>
      <c r="AC34" s="235">
        <f t="shared" si="151"/>
        <v>0</v>
      </c>
      <c r="AD34" s="235">
        <f t="shared" si="151"/>
        <v>0</v>
      </c>
      <c r="AE34" s="235">
        <f t="shared" si="151"/>
        <v>0</v>
      </c>
      <c r="AF34" s="235">
        <f t="shared" si="151"/>
        <v>0</v>
      </c>
      <c r="AG34" s="235">
        <f t="shared" si="151"/>
        <v>0</v>
      </c>
      <c r="AH34" s="237">
        <f t="shared" ref="AH34:AH50" si="152">SUM(V34:AG34)</f>
        <v>0</v>
      </c>
      <c r="AI34" s="9"/>
      <c r="AJ34" s="174">
        <v>20</v>
      </c>
      <c r="AK34" s="175">
        <v>0.05</v>
      </c>
      <c r="AL34" s="349">
        <f>(AL23*$AK$34)*$AJ$34</f>
        <v>76.666666666666686</v>
      </c>
      <c r="AM34" s="349">
        <f t="shared" ref="AM34:AW34" si="153">(AM23*$AK$34)*$AJ$34</f>
        <v>498.33333333333343</v>
      </c>
      <c r="AN34" s="349">
        <f t="shared" si="153"/>
        <v>670.8333333333336</v>
      </c>
      <c r="AO34" s="349">
        <f t="shared" si="153"/>
        <v>584.58333333333348</v>
      </c>
      <c r="AP34" s="349">
        <f t="shared" si="153"/>
        <v>627.70833333333348</v>
      </c>
      <c r="AQ34" s="349">
        <f t="shared" si="153"/>
        <v>606.14583333333348</v>
      </c>
      <c r="AR34" s="349">
        <f t="shared" si="153"/>
        <v>616.92708333333348</v>
      </c>
      <c r="AS34" s="349">
        <f t="shared" si="153"/>
        <v>611.53645833333348</v>
      </c>
      <c r="AT34" s="349">
        <f t="shared" si="153"/>
        <v>714.23177083333348</v>
      </c>
      <c r="AU34" s="349">
        <f t="shared" si="153"/>
        <v>1262.8841145833333</v>
      </c>
      <c r="AV34" s="349">
        <f t="shared" si="153"/>
        <v>1488.5579427083335</v>
      </c>
      <c r="AW34" s="349">
        <f t="shared" si="153"/>
        <v>1375.7210286458335</v>
      </c>
      <c r="AX34" s="350">
        <f t="shared" ref="AX34:AX50" si="154">SUM(AL34:AW34)</f>
        <v>9134.1292317708358</v>
      </c>
      <c r="AY34" s="9"/>
      <c r="AZ34" s="174">
        <v>20</v>
      </c>
      <c r="BA34" s="175">
        <v>0.05</v>
      </c>
      <c r="BB34" s="437">
        <f>(BB23*$BA$34)*$AZ$34</f>
        <v>2558.986950860507</v>
      </c>
      <c r="BC34" s="437">
        <f t="shared" ref="BC34:BM34" si="155">(BC23*$BA$34)*$AZ$34</f>
        <v>4134.3762341485508</v>
      </c>
      <c r="BD34" s="437">
        <f t="shared" si="155"/>
        <v>4563.6408106884064</v>
      </c>
      <c r="BE34" s="437">
        <f t="shared" si="155"/>
        <v>4391.934980072464</v>
      </c>
      <c r="BF34" s="437">
        <f t="shared" si="155"/>
        <v>4460.617312318841</v>
      </c>
      <c r="BG34" s="437">
        <f t="shared" si="155"/>
        <v>4433.1443794202905</v>
      </c>
      <c r="BH34" s="437">
        <f t="shared" si="155"/>
        <v>4444.1335525797103</v>
      </c>
      <c r="BI34" s="437">
        <f t="shared" si="155"/>
        <v>4439.7378833159428</v>
      </c>
      <c r="BJ34" s="437">
        <f t="shared" si="155"/>
        <v>4441.4961510214498</v>
      </c>
      <c r="BK34" s="437">
        <f t="shared" si="155"/>
        <v>4440.7928439392472</v>
      </c>
      <c r="BL34" s="437">
        <f t="shared" si="155"/>
        <v>4441.0741667721277</v>
      </c>
      <c r="BM34" s="437">
        <f t="shared" si="155"/>
        <v>4440.9616376389758</v>
      </c>
      <c r="BN34" s="438">
        <f t="shared" ref="BN34:BN42" si="156">SUM(BB34:BM34)</f>
        <v>51190.89690277652</v>
      </c>
      <c r="BO34" s="9"/>
      <c r="BP34" s="174">
        <v>20</v>
      </c>
      <c r="BQ34" s="175">
        <v>0.05</v>
      </c>
      <c r="BR34" s="437">
        <f>(BR23*$BQ$34)*$BP$34</f>
        <v>6189.8624845325121</v>
      </c>
      <c r="BS34" s="437">
        <f t="shared" ref="BS34:CC34" si="157">(BS23*$BQ$34)*$BP$34</f>
        <v>12276.343335706446</v>
      </c>
      <c r="BT34" s="437">
        <f t="shared" si="157"/>
        <v>14878.93634992795</v>
      </c>
      <c r="BU34" s="437">
        <f t="shared" si="157"/>
        <v>13837.899144239347</v>
      </c>
      <c r="BV34" s="437">
        <f t="shared" si="157"/>
        <v>14254.314026514789</v>
      </c>
      <c r="BW34" s="437">
        <f t="shared" si="157"/>
        <v>14087.748073604613</v>
      </c>
      <c r="BX34" s="437">
        <f t="shared" si="157"/>
        <v>14154.374454768684</v>
      </c>
      <c r="BY34" s="437">
        <f t="shared" si="157"/>
        <v>14127.723902303052</v>
      </c>
      <c r="BZ34" s="437">
        <f t="shared" si="157"/>
        <v>14138.384123289306</v>
      </c>
      <c r="CA34" s="437">
        <f t="shared" si="157"/>
        <v>14134.120034894804</v>
      </c>
      <c r="CB34" s="437">
        <f t="shared" si="157"/>
        <v>14135.825670252607</v>
      </c>
      <c r="CC34" s="437">
        <f t="shared" si="157"/>
        <v>14135.143416109486</v>
      </c>
      <c r="CD34" s="438">
        <f t="shared" ref="CD34:CD42" si="158">SUM(BR34:CC34)</f>
        <v>160350.67501614359</v>
      </c>
      <c r="CF34" s="9"/>
      <c r="CG34" s="174">
        <v>20</v>
      </c>
      <c r="CH34" s="175">
        <v>0.05</v>
      </c>
      <c r="CI34" s="467">
        <f>(CI23*$BQ$34)*$BP$34</f>
        <v>19766.13674659183</v>
      </c>
      <c r="CJ34" s="467">
        <f t="shared" ref="CJ34:CT34" si="159">(CJ23*$BQ$34)*$BP$34</f>
        <v>25051.886865983623</v>
      </c>
      <c r="CK34" s="467">
        <f t="shared" si="159"/>
        <v>26913.49887173939</v>
      </c>
      <c r="CL34" s="467">
        <f t="shared" si="159"/>
        <v>26448.095870300451</v>
      </c>
      <c r="CM34" s="467">
        <f t="shared" si="159"/>
        <v>26564.446620660183</v>
      </c>
      <c r="CN34" s="467">
        <f t="shared" si="159"/>
        <v>26535.358933070253</v>
      </c>
      <c r="CO34" s="467">
        <f t="shared" si="159"/>
        <v>26542.630854967734</v>
      </c>
      <c r="CP34" s="467">
        <f t="shared" si="159"/>
        <v>26540.812874493364</v>
      </c>
      <c r="CQ34" s="467">
        <f t="shared" si="159"/>
        <v>26541.267369611956</v>
      </c>
      <c r="CR34" s="467">
        <f t="shared" si="159"/>
        <v>26541.153745832307</v>
      </c>
      <c r="CS34" s="467">
        <f t="shared" si="159"/>
        <v>26541.182151777219</v>
      </c>
      <c r="CT34" s="467">
        <f t="shared" si="159"/>
        <v>26541.175050290989</v>
      </c>
      <c r="CU34" s="438">
        <f t="shared" ref="CU34:CU42" si="160">SUM(CI34:CT34)</f>
        <v>310527.64595531928</v>
      </c>
      <c r="CW34" s="9"/>
      <c r="CX34" s="174">
        <v>20</v>
      </c>
      <c r="CY34" s="175">
        <v>0.05</v>
      </c>
      <c r="CZ34" s="437">
        <f>(CZ23*$BQ$34)*$BP$34</f>
        <v>43259.007708015488</v>
      </c>
      <c r="DA34" s="437">
        <f t="shared" ref="DA34:DK34" si="161">(DA23*$BQ$34)*$BP$34</f>
        <v>57741.314249466712</v>
      </c>
      <c r="DB34" s="437">
        <f t="shared" si="161"/>
        <v>56064.671437633333</v>
      </c>
      <c r="DC34" s="437">
        <f t="shared" si="161"/>
        <v>56483.832140591665</v>
      </c>
      <c r="DD34" s="437">
        <f t="shared" si="161"/>
        <v>56379.041964852084</v>
      </c>
      <c r="DE34" s="437">
        <f t="shared" si="161"/>
        <v>56405.239508786981</v>
      </c>
      <c r="DF34" s="437">
        <f t="shared" si="161"/>
        <v>56398.690122803251</v>
      </c>
      <c r="DG34" s="437">
        <f t="shared" si="161"/>
        <v>56400.327469299191</v>
      </c>
      <c r="DH34" s="437">
        <f t="shared" si="161"/>
        <v>56399.9181326752</v>
      </c>
      <c r="DI34" s="437">
        <f t="shared" si="161"/>
        <v>56400.0204668312</v>
      </c>
      <c r="DJ34" s="437">
        <f t="shared" si="161"/>
        <v>56399.994883292202</v>
      </c>
      <c r="DK34" s="437">
        <f t="shared" si="161"/>
        <v>56400.001279176948</v>
      </c>
      <c r="DL34" s="438">
        <f t="shared" ref="DL34:DL42" si="162">SUM(CZ34:DK34)</f>
        <v>664732.05936342431</v>
      </c>
      <c r="DP34" s="119"/>
      <c r="DQ34" s="119"/>
      <c r="DR34" s="119"/>
      <c r="DS34" s="119"/>
      <c r="DT34" s="119"/>
      <c r="DU34" s="119"/>
      <c r="DV34" s="119"/>
    </row>
    <row r="35" spans="2:126" outlineLevel="1" x14ac:dyDescent="0.2">
      <c r="B35" s="75" t="s">
        <v>199</v>
      </c>
      <c r="C35" s="9"/>
      <c r="D35" s="174">
        <v>50</v>
      </c>
      <c r="E35" s="17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8">
        <f>SUM(F35:Q35)</f>
        <v>0</v>
      </c>
      <c r="S35" s="9"/>
      <c r="T35" s="174">
        <v>35</v>
      </c>
      <c r="U35" s="175">
        <v>0.05</v>
      </c>
      <c r="V35" s="235">
        <f>(V24*$U$35)*$T$35</f>
        <v>0</v>
      </c>
      <c r="W35" s="235">
        <f t="shared" ref="W35:AG35" si="163">(W23*$U$35)*$T$35</f>
        <v>0</v>
      </c>
      <c r="X35" s="235">
        <f t="shared" si="163"/>
        <v>0</v>
      </c>
      <c r="Y35" s="235">
        <f t="shared" si="163"/>
        <v>0</v>
      </c>
      <c r="Z35" s="235">
        <f t="shared" si="163"/>
        <v>0</v>
      </c>
      <c r="AA35" s="235">
        <f t="shared" si="163"/>
        <v>0</v>
      </c>
      <c r="AB35" s="235">
        <f t="shared" si="163"/>
        <v>0</v>
      </c>
      <c r="AC35" s="235">
        <f t="shared" si="163"/>
        <v>0</v>
      </c>
      <c r="AD35" s="235">
        <f t="shared" si="163"/>
        <v>0</v>
      </c>
      <c r="AE35" s="235">
        <f t="shared" si="163"/>
        <v>0</v>
      </c>
      <c r="AF35" s="235">
        <f t="shared" si="163"/>
        <v>0</v>
      </c>
      <c r="AG35" s="235">
        <f t="shared" si="163"/>
        <v>0</v>
      </c>
      <c r="AH35" s="237">
        <f t="shared" si="152"/>
        <v>0</v>
      </c>
      <c r="AI35" s="9"/>
      <c r="AJ35" s="174">
        <v>35</v>
      </c>
      <c r="AK35" s="175">
        <v>0.05</v>
      </c>
      <c r="AL35" s="349">
        <f>(AL23*$AK$35)*$AJ$35</f>
        <v>134.16666666666669</v>
      </c>
      <c r="AM35" s="349">
        <f t="shared" ref="AM35:AW35" si="164">(AM23*$AK$35)*$AJ$35</f>
        <v>872.08333333333348</v>
      </c>
      <c r="AN35" s="349">
        <f t="shared" si="164"/>
        <v>1173.9583333333337</v>
      </c>
      <c r="AO35" s="349">
        <f t="shared" si="164"/>
        <v>1023.0208333333335</v>
      </c>
      <c r="AP35" s="349">
        <f t="shared" si="164"/>
        <v>1098.4895833333337</v>
      </c>
      <c r="AQ35" s="349">
        <f t="shared" si="164"/>
        <v>1060.7552083333335</v>
      </c>
      <c r="AR35" s="349">
        <f t="shared" si="164"/>
        <v>1079.6223958333337</v>
      </c>
      <c r="AS35" s="349">
        <f t="shared" si="164"/>
        <v>1070.1888020833335</v>
      </c>
      <c r="AT35" s="349">
        <f t="shared" si="164"/>
        <v>1249.9055989583335</v>
      </c>
      <c r="AU35" s="349">
        <f t="shared" si="164"/>
        <v>2210.047200520833</v>
      </c>
      <c r="AV35" s="349">
        <f t="shared" si="164"/>
        <v>2604.9763997395835</v>
      </c>
      <c r="AW35" s="349">
        <f t="shared" si="164"/>
        <v>2407.5118001302085</v>
      </c>
      <c r="AX35" s="350">
        <f t="shared" si="154"/>
        <v>15984.726155598961</v>
      </c>
      <c r="AY35" s="9"/>
      <c r="AZ35" s="174">
        <v>35</v>
      </c>
      <c r="BA35" s="175">
        <v>0.05</v>
      </c>
      <c r="BB35" s="437">
        <f>(BB23*$BA$35)*$AZ$35</f>
        <v>4478.2271640058871</v>
      </c>
      <c r="BC35" s="437">
        <f t="shared" ref="BC35:BM35" si="165">(BC23*$BA$35)*$AZ$35</f>
        <v>7235.1584097599643</v>
      </c>
      <c r="BD35" s="437">
        <f t="shared" si="165"/>
        <v>7986.3714187047117</v>
      </c>
      <c r="BE35" s="437">
        <f t="shared" si="165"/>
        <v>7685.8862151268122</v>
      </c>
      <c r="BF35" s="437">
        <f t="shared" si="165"/>
        <v>7806.0802965579715</v>
      </c>
      <c r="BG35" s="437">
        <f t="shared" si="165"/>
        <v>7758.0026639855087</v>
      </c>
      <c r="BH35" s="437">
        <f t="shared" si="165"/>
        <v>7777.2337170144929</v>
      </c>
      <c r="BI35" s="437">
        <f t="shared" si="165"/>
        <v>7769.5412958029001</v>
      </c>
      <c r="BJ35" s="437">
        <f t="shared" si="165"/>
        <v>7772.6182642875374</v>
      </c>
      <c r="BK35" s="437">
        <f t="shared" si="165"/>
        <v>7771.387476893683</v>
      </c>
      <c r="BL35" s="437">
        <f t="shared" si="165"/>
        <v>7771.8797918512237</v>
      </c>
      <c r="BM35" s="437">
        <f t="shared" si="165"/>
        <v>7771.682865868208</v>
      </c>
      <c r="BN35" s="438">
        <f t="shared" si="156"/>
        <v>89584.0695798589</v>
      </c>
      <c r="BO35" s="9"/>
      <c r="BP35" s="174">
        <v>35</v>
      </c>
      <c r="BQ35" s="175">
        <v>0.05</v>
      </c>
      <c r="BR35" s="437">
        <f>(BR23*$BQ$35)*$BP$35</f>
        <v>10832.259347931895</v>
      </c>
      <c r="BS35" s="437">
        <f t="shared" ref="BS35:CC35" si="166">(BS23*$BQ$35)*$BP$35</f>
        <v>21483.600837486283</v>
      </c>
      <c r="BT35" s="437">
        <f t="shared" si="166"/>
        <v>26038.13861237391</v>
      </c>
      <c r="BU35" s="437">
        <f t="shared" si="166"/>
        <v>24216.323502418858</v>
      </c>
      <c r="BV35" s="437">
        <f t="shared" si="166"/>
        <v>24945.049546400882</v>
      </c>
      <c r="BW35" s="437">
        <f t="shared" si="166"/>
        <v>24653.559128808072</v>
      </c>
      <c r="BX35" s="437">
        <f t="shared" si="166"/>
        <v>24770.155295845198</v>
      </c>
      <c r="BY35" s="437">
        <f t="shared" si="166"/>
        <v>24723.516829030341</v>
      </c>
      <c r="BZ35" s="437">
        <f t="shared" si="166"/>
        <v>24742.172215756287</v>
      </c>
      <c r="CA35" s="437">
        <f t="shared" si="166"/>
        <v>24734.710061065907</v>
      </c>
      <c r="CB35" s="437">
        <f t="shared" si="166"/>
        <v>24737.694922942061</v>
      </c>
      <c r="CC35" s="437">
        <f t="shared" si="166"/>
        <v>24736.500978191601</v>
      </c>
      <c r="CD35" s="438">
        <f t="shared" si="158"/>
        <v>280613.68127825134</v>
      </c>
      <c r="CF35" s="9"/>
      <c r="CG35" s="174">
        <v>35</v>
      </c>
      <c r="CH35" s="175">
        <v>0.05</v>
      </c>
      <c r="CI35" s="467">
        <f>(CI23*$BQ$35)*$BP$35</f>
        <v>34590.739306535703</v>
      </c>
      <c r="CJ35" s="467">
        <f t="shared" ref="CJ35:CT35" si="167">(CJ23*$BQ$35)*$BP$35</f>
        <v>43840.802015471345</v>
      </c>
      <c r="CK35" s="467">
        <f t="shared" si="167"/>
        <v>47098.62302554393</v>
      </c>
      <c r="CL35" s="467">
        <f t="shared" si="167"/>
        <v>46284.167773025787</v>
      </c>
      <c r="CM35" s="467">
        <f t="shared" si="167"/>
        <v>46487.781586155317</v>
      </c>
      <c r="CN35" s="467">
        <f t="shared" si="167"/>
        <v>46436.878132872938</v>
      </c>
      <c r="CO35" s="467">
        <f t="shared" si="167"/>
        <v>46449.603996193531</v>
      </c>
      <c r="CP35" s="467">
        <f t="shared" si="167"/>
        <v>46446.422530363387</v>
      </c>
      <c r="CQ35" s="467">
        <f t="shared" si="167"/>
        <v>46447.217896820919</v>
      </c>
      <c r="CR35" s="467">
        <f t="shared" si="167"/>
        <v>46447.01905520654</v>
      </c>
      <c r="CS35" s="467">
        <f t="shared" si="167"/>
        <v>46447.068765610136</v>
      </c>
      <c r="CT35" s="467">
        <f t="shared" si="167"/>
        <v>46447.056338009235</v>
      </c>
      <c r="CU35" s="438">
        <f t="shared" si="160"/>
        <v>543423.38042180869</v>
      </c>
      <c r="CW35" s="9"/>
      <c r="CX35" s="174">
        <v>35</v>
      </c>
      <c r="CY35" s="175">
        <v>0.05</v>
      </c>
      <c r="CZ35" s="437">
        <f>(CZ23*$BQ$35)*$BP$35</f>
        <v>75703.2634890271</v>
      </c>
      <c r="DA35" s="437">
        <f t="shared" ref="DA35:DK35" si="168">(DA23*$BQ$35)*$BP$35</f>
        <v>101047.29993656675</v>
      </c>
      <c r="DB35" s="437">
        <f t="shared" si="168"/>
        <v>98113.175015858331</v>
      </c>
      <c r="DC35" s="437">
        <f t="shared" si="168"/>
        <v>98846.706246035421</v>
      </c>
      <c r="DD35" s="437">
        <f t="shared" si="168"/>
        <v>98663.323438491148</v>
      </c>
      <c r="DE35" s="437">
        <f t="shared" si="168"/>
        <v>98709.169140377213</v>
      </c>
      <c r="DF35" s="437">
        <f t="shared" si="168"/>
        <v>98697.7077149057</v>
      </c>
      <c r="DG35" s="437">
        <f t="shared" si="168"/>
        <v>98700.573071273582</v>
      </c>
      <c r="DH35" s="437">
        <f t="shared" si="168"/>
        <v>98699.856732181608</v>
      </c>
      <c r="DI35" s="437">
        <f t="shared" si="168"/>
        <v>98700.035816954609</v>
      </c>
      <c r="DJ35" s="437">
        <f t="shared" si="168"/>
        <v>98699.991045761359</v>
      </c>
      <c r="DK35" s="437">
        <f t="shared" si="168"/>
        <v>98700.002238559668</v>
      </c>
      <c r="DL35" s="438">
        <f t="shared" si="162"/>
        <v>1163281.1038859927</v>
      </c>
      <c r="DP35" s="119"/>
      <c r="DQ35" s="119"/>
      <c r="DR35" s="119"/>
      <c r="DS35" s="119"/>
      <c r="DT35" s="119"/>
      <c r="DU35" s="119"/>
      <c r="DV35" s="119"/>
    </row>
    <row r="36" spans="2:126" outlineLevel="1" x14ac:dyDescent="0.2">
      <c r="B36" s="75" t="s">
        <v>200</v>
      </c>
      <c r="C36" s="9"/>
      <c r="D36" s="174">
        <v>35</v>
      </c>
      <c r="E36" s="17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8">
        <f>SUM(F36:Q36)</f>
        <v>0</v>
      </c>
      <c r="S36" s="312"/>
      <c r="T36" s="174">
        <v>50</v>
      </c>
      <c r="U36" s="175">
        <v>0.55000000000000004</v>
      </c>
      <c r="V36" s="235">
        <f>(V24*$U$36)*$T$36</f>
        <v>0</v>
      </c>
      <c r="W36" s="235">
        <f t="shared" ref="W36:AG36" si="169">(W23*$U$36)*$T$36</f>
        <v>0</v>
      </c>
      <c r="X36" s="235">
        <f t="shared" si="169"/>
        <v>0</v>
      </c>
      <c r="Y36" s="235">
        <f t="shared" si="169"/>
        <v>0</v>
      </c>
      <c r="Z36" s="235">
        <f t="shared" si="169"/>
        <v>0</v>
      </c>
      <c r="AA36" s="235">
        <f t="shared" si="169"/>
        <v>0</v>
      </c>
      <c r="AB36" s="235">
        <f t="shared" si="169"/>
        <v>0</v>
      </c>
      <c r="AC36" s="235">
        <f t="shared" si="169"/>
        <v>0</v>
      </c>
      <c r="AD36" s="235">
        <f t="shared" si="169"/>
        <v>0</v>
      </c>
      <c r="AE36" s="235">
        <f t="shared" si="169"/>
        <v>0</v>
      </c>
      <c r="AF36" s="235">
        <f t="shared" si="169"/>
        <v>0</v>
      </c>
      <c r="AG36" s="235">
        <f t="shared" si="169"/>
        <v>0</v>
      </c>
      <c r="AH36" s="237">
        <f t="shared" si="152"/>
        <v>0</v>
      </c>
      <c r="AI36" s="312"/>
      <c r="AJ36" s="174">
        <v>50</v>
      </c>
      <c r="AK36" s="175">
        <v>0.55000000000000004</v>
      </c>
      <c r="AL36" s="349">
        <f>(AL23*$AK$36)*$AJ$36</f>
        <v>2108.3333333333335</v>
      </c>
      <c r="AM36" s="349">
        <f t="shared" ref="AM36:AW36" si="170">(AM23*$AK$36)*$AJ$36</f>
        <v>13704.166666666668</v>
      </c>
      <c r="AN36" s="349">
        <f t="shared" si="170"/>
        <v>18447.916666666672</v>
      </c>
      <c r="AO36" s="349">
        <f t="shared" si="170"/>
        <v>16076.041666666668</v>
      </c>
      <c r="AP36" s="349">
        <f t="shared" si="170"/>
        <v>17261.979166666672</v>
      </c>
      <c r="AQ36" s="349">
        <f t="shared" si="170"/>
        <v>16669.010416666668</v>
      </c>
      <c r="AR36" s="349">
        <f t="shared" si="170"/>
        <v>16965.494791666672</v>
      </c>
      <c r="AS36" s="349">
        <f t="shared" si="170"/>
        <v>16817.252604166668</v>
      </c>
      <c r="AT36" s="349">
        <f t="shared" si="170"/>
        <v>19641.373697916668</v>
      </c>
      <c r="AU36" s="349">
        <f t="shared" si="170"/>
        <v>34729.313151041672</v>
      </c>
      <c r="AV36" s="349">
        <f t="shared" si="170"/>
        <v>40935.343424479172</v>
      </c>
      <c r="AW36" s="349">
        <f t="shared" si="170"/>
        <v>37832.328287760422</v>
      </c>
      <c r="AX36" s="350">
        <f t="shared" si="154"/>
        <v>251188.55387369799</v>
      </c>
      <c r="AY36" s="312"/>
      <c r="AZ36" s="174">
        <v>50</v>
      </c>
      <c r="BA36" s="175">
        <v>0.55000000000000004</v>
      </c>
      <c r="BB36" s="437">
        <f>(BB23*$BA$36)*$AZ$36</f>
        <v>70372.141148663941</v>
      </c>
      <c r="BC36" s="437">
        <f t="shared" ref="BC36:BM36" si="171">(BC23*$BA$36)*$AZ$36</f>
        <v>113695.34643908516</v>
      </c>
      <c r="BD36" s="437">
        <f t="shared" si="171"/>
        <v>125500.12229393118</v>
      </c>
      <c r="BE36" s="437">
        <f t="shared" si="171"/>
        <v>120778.21195199277</v>
      </c>
      <c r="BF36" s="437">
        <f t="shared" si="171"/>
        <v>122666.97608876813</v>
      </c>
      <c r="BG36" s="437">
        <f t="shared" si="171"/>
        <v>121911.47043405799</v>
      </c>
      <c r="BH36" s="437">
        <f t="shared" si="171"/>
        <v>122213.67269594205</v>
      </c>
      <c r="BI36" s="437">
        <f t="shared" si="171"/>
        <v>122092.79179118844</v>
      </c>
      <c r="BJ36" s="437">
        <f t="shared" si="171"/>
        <v>122141.14415308989</v>
      </c>
      <c r="BK36" s="437">
        <f t="shared" si="171"/>
        <v>122121.80320832931</v>
      </c>
      <c r="BL36" s="437">
        <f t="shared" si="171"/>
        <v>122129.53958623353</v>
      </c>
      <c r="BM36" s="437">
        <f t="shared" si="171"/>
        <v>122126.44503507185</v>
      </c>
      <c r="BN36" s="438">
        <f t="shared" si="156"/>
        <v>1407749.664826354</v>
      </c>
      <c r="BO36" s="312"/>
      <c r="BP36" s="174">
        <v>50</v>
      </c>
      <c r="BQ36" s="175">
        <v>0.55000000000000004</v>
      </c>
      <c r="BR36" s="437">
        <f>(BR23*$BQ$36)*$BP$36</f>
        <v>170221.21832464405</v>
      </c>
      <c r="BS36" s="437">
        <f t="shared" ref="BS36:CC36" si="172">(BS23*$BQ$36)*$BP$36</f>
        <v>337599.44173192728</v>
      </c>
      <c r="BT36" s="437">
        <f t="shared" si="172"/>
        <v>409170.74962301861</v>
      </c>
      <c r="BU36" s="437">
        <f t="shared" si="172"/>
        <v>380542.2264665821</v>
      </c>
      <c r="BV36" s="437">
        <f t="shared" si="172"/>
        <v>391993.63572915673</v>
      </c>
      <c r="BW36" s="437">
        <f t="shared" si="172"/>
        <v>387413.07202412683</v>
      </c>
      <c r="BX36" s="437">
        <f t="shared" si="172"/>
        <v>389245.2975061388</v>
      </c>
      <c r="BY36" s="437">
        <f t="shared" si="172"/>
        <v>388512.40731333394</v>
      </c>
      <c r="BZ36" s="437">
        <f t="shared" si="172"/>
        <v>388805.56339045597</v>
      </c>
      <c r="CA36" s="437">
        <f t="shared" si="172"/>
        <v>388688.30095960718</v>
      </c>
      <c r="CB36" s="437">
        <f t="shared" si="172"/>
        <v>388735.20593194669</v>
      </c>
      <c r="CC36" s="437">
        <f t="shared" si="172"/>
        <v>388716.44394301082</v>
      </c>
      <c r="CD36" s="438">
        <f t="shared" si="158"/>
        <v>4409643.5629439494</v>
      </c>
      <c r="CF36" s="312"/>
      <c r="CG36" s="174">
        <v>50</v>
      </c>
      <c r="CH36" s="175">
        <v>0.55000000000000004</v>
      </c>
      <c r="CI36" s="467">
        <f>(CI23*$BQ$36)*$BP$36</f>
        <v>543568.7605312753</v>
      </c>
      <c r="CJ36" s="467">
        <f t="shared" ref="CJ36:CT36" si="173">(CJ23*$BQ$36)*$BP$36</f>
        <v>688926.88881454966</v>
      </c>
      <c r="CK36" s="467">
        <f t="shared" si="173"/>
        <v>740121.21897283313</v>
      </c>
      <c r="CL36" s="467">
        <f t="shared" si="173"/>
        <v>727322.63643326238</v>
      </c>
      <c r="CM36" s="467">
        <f t="shared" si="173"/>
        <v>730522.28206815512</v>
      </c>
      <c r="CN36" s="467">
        <f t="shared" si="173"/>
        <v>729722.37065943191</v>
      </c>
      <c r="CO36" s="467">
        <f t="shared" si="173"/>
        <v>729922.34851161262</v>
      </c>
      <c r="CP36" s="467">
        <f t="shared" si="173"/>
        <v>729872.35404856747</v>
      </c>
      <c r="CQ36" s="467">
        <f t="shared" si="173"/>
        <v>729884.85266432876</v>
      </c>
      <c r="CR36" s="467">
        <f t="shared" si="173"/>
        <v>729881.72801038856</v>
      </c>
      <c r="CS36" s="467">
        <f t="shared" si="173"/>
        <v>729882.50917387358</v>
      </c>
      <c r="CT36" s="467">
        <f t="shared" si="173"/>
        <v>729882.31388300227</v>
      </c>
      <c r="CU36" s="438">
        <f t="shared" si="160"/>
        <v>8539510.2637712825</v>
      </c>
      <c r="CW36" s="312"/>
      <c r="CX36" s="174">
        <v>50</v>
      </c>
      <c r="CY36" s="175">
        <v>0.55000000000000004</v>
      </c>
      <c r="CZ36" s="437">
        <f>(CZ23*$BQ$36)*$BP$36</f>
        <v>1189622.7119704261</v>
      </c>
      <c r="DA36" s="437">
        <f t="shared" ref="DA36:DK36" si="174">(DA23*$BQ$36)*$BP$36</f>
        <v>1587886.1418603347</v>
      </c>
      <c r="DB36" s="437">
        <f t="shared" si="174"/>
        <v>1541778.4645349164</v>
      </c>
      <c r="DC36" s="437">
        <f t="shared" si="174"/>
        <v>1553305.3838662708</v>
      </c>
      <c r="DD36" s="437">
        <f t="shared" si="174"/>
        <v>1550423.6540334325</v>
      </c>
      <c r="DE36" s="437">
        <f t="shared" si="174"/>
        <v>1551144.0864916421</v>
      </c>
      <c r="DF36" s="437">
        <f t="shared" si="174"/>
        <v>1550963.9783770896</v>
      </c>
      <c r="DG36" s="437">
        <f t="shared" si="174"/>
        <v>1551009.0054057278</v>
      </c>
      <c r="DH36" s="437">
        <f t="shared" si="174"/>
        <v>1550997.7486485681</v>
      </c>
      <c r="DI36" s="437">
        <f t="shared" si="174"/>
        <v>1551000.5628378582</v>
      </c>
      <c r="DJ36" s="437">
        <f t="shared" si="174"/>
        <v>1550999.8592905356</v>
      </c>
      <c r="DK36" s="437">
        <f t="shared" si="174"/>
        <v>1551000.0351773663</v>
      </c>
      <c r="DL36" s="438">
        <f t="shared" si="162"/>
        <v>18280131.632494166</v>
      </c>
      <c r="DP36" s="119"/>
      <c r="DQ36" s="119"/>
      <c r="DR36" s="119"/>
      <c r="DS36" s="119"/>
      <c r="DT36" s="119"/>
      <c r="DU36" s="119"/>
      <c r="DV36" s="119"/>
    </row>
    <row r="37" spans="2:126" outlineLevel="1" x14ac:dyDescent="0.2">
      <c r="B37" s="75" t="s">
        <v>201</v>
      </c>
      <c r="C37" s="9"/>
      <c r="D37" s="174"/>
      <c r="E37" s="17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8"/>
      <c r="S37" s="312"/>
      <c r="T37" s="174">
        <v>75</v>
      </c>
      <c r="U37" s="175">
        <v>0.1</v>
      </c>
      <c r="V37" s="235">
        <f>(V24*$U$37)*$T$37</f>
        <v>0</v>
      </c>
      <c r="W37" s="235">
        <f t="shared" ref="W37:AG37" si="175">(W23*$U$37)*$T$37</f>
        <v>0</v>
      </c>
      <c r="X37" s="235">
        <f t="shared" si="175"/>
        <v>0</v>
      </c>
      <c r="Y37" s="235">
        <f t="shared" si="175"/>
        <v>0</v>
      </c>
      <c r="Z37" s="235">
        <f t="shared" si="175"/>
        <v>0</v>
      </c>
      <c r="AA37" s="235">
        <f t="shared" si="175"/>
        <v>0</v>
      </c>
      <c r="AB37" s="235">
        <f t="shared" si="175"/>
        <v>0</v>
      </c>
      <c r="AC37" s="235">
        <f t="shared" si="175"/>
        <v>0</v>
      </c>
      <c r="AD37" s="235">
        <f t="shared" si="175"/>
        <v>0</v>
      </c>
      <c r="AE37" s="235">
        <f t="shared" si="175"/>
        <v>0</v>
      </c>
      <c r="AF37" s="235">
        <f t="shared" si="175"/>
        <v>0</v>
      </c>
      <c r="AG37" s="235">
        <f t="shared" si="175"/>
        <v>0</v>
      </c>
      <c r="AH37" s="237">
        <f t="shared" si="152"/>
        <v>0</v>
      </c>
      <c r="AI37" s="312"/>
      <c r="AJ37" s="174">
        <v>75</v>
      </c>
      <c r="AK37" s="175">
        <v>0.1</v>
      </c>
      <c r="AL37" s="349">
        <f>(AL23*$AK$37)*$AJ$37</f>
        <v>575.00000000000011</v>
      </c>
      <c r="AM37" s="349">
        <f t="shared" ref="AM37:AW37" si="176">(AM23*$AK$37)*$AJ$37</f>
        <v>3737.5000000000009</v>
      </c>
      <c r="AN37" s="349">
        <f t="shared" si="176"/>
        <v>5031.2500000000018</v>
      </c>
      <c r="AO37" s="349">
        <f t="shared" si="176"/>
        <v>4384.3750000000009</v>
      </c>
      <c r="AP37" s="349">
        <f t="shared" si="176"/>
        <v>4707.8125000000009</v>
      </c>
      <c r="AQ37" s="349">
        <f t="shared" si="176"/>
        <v>4546.0937500000009</v>
      </c>
      <c r="AR37" s="349">
        <f t="shared" si="176"/>
        <v>4626.9531250000009</v>
      </c>
      <c r="AS37" s="349">
        <f t="shared" si="176"/>
        <v>4586.5234375000009</v>
      </c>
      <c r="AT37" s="349">
        <f t="shared" si="176"/>
        <v>5356.7382812500009</v>
      </c>
      <c r="AU37" s="349">
        <f t="shared" si="176"/>
        <v>9471.630859375</v>
      </c>
      <c r="AV37" s="349">
        <f t="shared" si="176"/>
        <v>11164.1845703125</v>
      </c>
      <c r="AW37" s="349">
        <f t="shared" si="176"/>
        <v>10317.90771484375</v>
      </c>
      <c r="AX37" s="350">
        <f t="shared" si="154"/>
        <v>68505.96923828125</v>
      </c>
      <c r="AY37" s="312"/>
      <c r="AZ37" s="174">
        <v>75</v>
      </c>
      <c r="BA37" s="175">
        <v>0.1</v>
      </c>
      <c r="BB37" s="437">
        <f>(BB23*$BA$37)*$AZ$37</f>
        <v>19192.402131453804</v>
      </c>
      <c r="BC37" s="437">
        <f t="shared" ref="BC37:BM37" si="177">(BC23*$BA$37)*$AZ$37</f>
        <v>31007.821756114135</v>
      </c>
      <c r="BD37" s="437">
        <f t="shared" si="177"/>
        <v>34227.306080163049</v>
      </c>
      <c r="BE37" s="437">
        <f t="shared" si="177"/>
        <v>32939.512350543482</v>
      </c>
      <c r="BF37" s="437">
        <f t="shared" si="177"/>
        <v>33454.62984239131</v>
      </c>
      <c r="BG37" s="437">
        <f t="shared" si="177"/>
        <v>33248.582845652185</v>
      </c>
      <c r="BH37" s="437">
        <f t="shared" si="177"/>
        <v>33331.001644347831</v>
      </c>
      <c r="BI37" s="437">
        <f t="shared" si="177"/>
        <v>33298.034124869569</v>
      </c>
      <c r="BJ37" s="437">
        <f t="shared" si="177"/>
        <v>33311.221132660874</v>
      </c>
      <c r="BK37" s="437">
        <f t="shared" si="177"/>
        <v>33305.946329544357</v>
      </c>
      <c r="BL37" s="437">
        <f t="shared" si="177"/>
        <v>33308.056250790956</v>
      </c>
      <c r="BM37" s="437">
        <f t="shared" si="177"/>
        <v>33307.212282292319</v>
      </c>
      <c r="BN37" s="438">
        <f t="shared" si="156"/>
        <v>383931.72677082388</v>
      </c>
      <c r="BO37" s="312"/>
      <c r="BP37" s="174">
        <v>75</v>
      </c>
      <c r="BQ37" s="175">
        <v>0.1</v>
      </c>
      <c r="BR37" s="437">
        <f>(BR23*$BQ$37)*$BP$37</f>
        <v>46423.968633993834</v>
      </c>
      <c r="BS37" s="437">
        <f t="shared" ref="BS37:CC37" si="178">(BS23*$BQ$37)*$BP$37</f>
        <v>92072.575017798357</v>
      </c>
      <c r="BT37" s="437">
        <f t="shared" si="178"/>
        <v>111592.02262445961</v>
      </c>
      <c r="BU37" s="437">
        <f t="shared" si="178"/>
        <v>103784.2435817951</v>
      </c>
      <c r="BV37" s="437">
        <f t="shared" si="178"/>
        <v>106907.35519886093</v>
      </c>
      <c r="BW37" s="437">
        <f t="shared" si="178"/>
        <v>105658.11055203459</v>
      </c>
      <c r="BX37" s="437">
        <f t="shared" si="178"/>
        <v>106157.80841076512</v>
      </c>
      <c r="BY37" s="437">
        <f t="shared" si="178"/>
        <v>105957.92926727289</v>
      </c>
      <c r="BZ37" s="437">
        <f t="shared" si="178"/>
        <v>106037.88092466979</v>
      </c>
      <c r="CA37" s="437">
        <f t="shared" si="178"/>
        <v>106005.90026171104</v>
      </c>
      <c r="CB37" s="437">
        <f t="shared" si="178"/>
        <v>106018.69252689455</v>
      </c>
      <c r="CC37" s="437">
        <f t="shared" si="178"/>
        <v>106013.57562082114</v>
      </c>
      <c r="CD37" s="438">
        <f t="shared" si="158"/>
        <v>1202630.0626210773</v>
      </c>
      <c r="CF37" s="312"/>
      <c r="CG37" s="174">
        <v>75</v>
      </c>
      <c r="CH37" s="175">
        <v>0.1</v>
      </c>
      <c r="CI37" s="467">
        <f>(CI23*$BQ$37)*$BP$37</f>
        <v>148246.02559943873</v>
      </c>
      <c r="CJ37" s="467">
        <f t="shared" ref="CJ37:CT37" si="179">(CJ23*$BQ$37)*$BP$37</f>
        <v>187889.15149487718</v>
      </c>
      <c r="CK37" s="467">
        <f t="shared" si="179"/>
        <v>201851.2415380454</v>
      </c>
      <c r="CL37" s="467">
        <f t="shared" si="179"/>
        <v>198360.71902725336</v>
      </c>
      <c r="CM37" s="467">
        <f t="shared" si="179"/>
        <v>199233.34965495137</v>
      </c>
      <c r="CN37" s="467">
        <f t="shared" si="179"/>
        <v>199015.19199802689</v>
      </c>
      <c r="CO37" s="467">
        <f t="shared" si="179"/>
        <v>199069.731412258</v>
      </c>
      <c r="CP37" s="467">
        <f t="shared" si="179"/>
        <v>199056.09655870023</v>
      </c>
      <c r="CQ37" s="467">
        <f t="shared" si="179"/>
        <v>199059.50527208968</v>
      </c>
      <c r="CR37" s="467">
        <f t="shared" si="179"/>
        <v>199058.65309374229</v>
      </c>
      <c r="CS37" s="467">
        <f t="shared" si="179"/>
        <v>199058.86613832915</v>
      </c>
      <c r="CT37" s="467">
        <f t="shared" si="179"/>
        <v>199058.81287718241</v>
      </c>
      <c r="CU37" s="438">
        <f t="shared" si="160"/>
        <v>2328957.3446648945</v>
      </c>
      <c r="CW37" s="312"/>
      <c r="CX37" s="174">
        <v>75</v>
      </c>
      <c r="CY37" s="175">
        <v>0.1</v>
      </c>
      <c r="CZ37" s="437">
        <f>(CZ23*$BQ$37)*$BP$37</f>
        <v>324442.55781011615</v>
      </c>
      <c r="DA37" s="437">
        <f t="shared" ref="DA37:DK37" si="180">(DA23*$BQ$37)*$BP$37</f>
        <v>433059.85687100037</v>
      </c>
      <c r="DB37" s="437">
        <f t="shared" si="180"/>
        <v>420485.03578224999</v>
      </c>
      <c r="DC37" s="437">
        <f t="shared" si="180"/>
        <v>423628.74105443747</v>
      </c>
      <c r="DD37" s="437">
        <f t="shared" si="180"/>
        <v>422842.81473639066</v>
      </c>
      <c r="DE37" s="437">
        <f t="shared" si="180"/>
        <v>423039.29631590238</v>
      </c>
      <c r="DF37" s="437">
        <f t="shared" si="180"/>
        <v>422990.17592102441</v>
      </c>
      <c r="DG37" s="437">
        <f t="shared" si="180"/>
        <v>423002.45601974393</v>
      </c>
      <c r="DH37" s="437">
        <f t="shared" si="180"/>
        <v>422999.38599506399</v>
      </c>
      <c r="DI37" s="437">
        <f t="shared" si="180"/>
        <v>423000.15350123402</v>
      </c>
      <c r="DJ37" s="437">
        <f t="shared" si="180"/>
        <v>422999.9616246915</v>
      </c>
      <c r="DK37" s="437">
        <f t="shared" si="180"/>
        <v>423000.00959382713</v>
      </c>
      <c r="DL37" s="438">
        <f t="shared" si="162"/>
        <v>4985490.4452256812</v>
      </c>
      <c r="DP37" s="119"/>
      <c r="DQ37" s="119"/>
      <c r="DR37" s="119"/>
      <c r="DS37" s="119"/>
      <c r="DT37" s="119"/>
      <c r="DU37" s="119"/>
      <c r="DV37" s="119"/>
    </row>
    <row r="38" spans="2:126" outlineLevel="1" x14ac:dyDescent="0.2">
      <c r="B38" s="75" t="s">
        <v>202</v>
      </c>
      <c r="C38" s="9"/>
      <c r="D38" s="174"/>
      <c r="E38" s="17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8"/>
      <c r="S38" s="312"/>
      <c r="T38" s="174">
        <v>100</v>
      </c>
      <c r="U38" s="175">
        <v>0.1</v>
      </c>
      <c r="V38" s="235">
        <f>(V24*$U$38)*$T$38</f>
        <v>0</v>
      </c>
      <c r="W38" s="235">
        <f t="shared" ref="W38:AG38" si="181">(W23*$U$38)*$T$38</f>
        <v>0</v>
      </c>
      <c r="X38" s="235">
        <f t="shared" si="181"/>
        <v>0</v>
      </c>
      <c r="Y38" s="235">
        <f t="shared" si="181"/>
        <v>0</v>
      </c>
      <c r="Z38" s="235">
        <f t="shared" si="181"/>
        <v>0</v>
      </c>
      <c r="AA38" s="235">
        <f t="shared" si="181"/>
        <v>0</v>
      </c>
      <c r="AB38" s="235">
        <f t="shared" si="181"/>
        <v>0</v>
      </c>
      <c r="AC38" s="235">
        <f t="shared" si="181"/>
        <v>0</v>
      </c>
      <c r="AD38" s="235">
        <f t="shared" si="181"/>
        <v>0</v>
      </c>
      <c r="AE38" s="235">
        <f t="shared" si="181"/>
        <v>0</v>
      </c>
      <c r="AF38" s="235">
        <f t="shared" si="181"/>
        <v>0</v>
      </c>
      <c r="AG38" s="235">
        <f t="shared" si="181"/>
        <v>0</v>
      </c>
      <c r="AH38" s="237">
        <f t="shared" si="152"/>
        <v>0</v>
      </c>
      <c r="AI38" s="312"/>
      <c r="AJ38" s="174">
        <v>100</v>
      </c>
      <c r="AK38" s="175">
        <v>0.1</v>
      </c>
      <c r="AL38" s="349">
        <f>(AL23*$AK$38)*$AJ$38</f>
        <v>766.66666666666674</v>
      </c>
      <c r="AM38" s="349">
        <f t="shared" ref="AM38:AW38" si="182">(AM23*$AK$38)*$AJ$38</f>
        <v>4983.3333333333339</v>
      </c>
      <c r="AN38" s="349">
        <f t="shared" si="182"/>
        <v>6708.3333333333358</v>
      </c>
      <c r="AO38" s="349">
        <f t="shared" si="182"/>
        <v>5845.8333333333339</v>
      </c>
      <c r="AP38" s="349">
        <f t="shared" si="182"/>
        <v>6277.0833333333348</v>
      </c>
      <c r="AQ38" s="349">
        <f t="shared" si="182"/>
        <v>6061.4583333333339</v>
      </c>
      <c r="AR38" s="349">
        <f t="shared" si="182"/>
        <v>6169.2708333333348</v>
      </c>
      <c r="AS38" s="349">
        <f t="shared" si="182"/>
        <v>6115.3645833333339</v>
      </c>
      <c r="AT38" s="349">
        <f t="shared" si="182"/>
        <v>7142.3177083333339</v>
      </c>
      <c r="AU38" s="349">
        <f t="shared" si="182"/>
        <v>12628.841145833332</v>
      </c>
      <c r="AV38" s="349">
        <f t="shared" si="182"/>
        <v>14885.579427083334</v>
      </c>
      <c r="AW38" s="349">
        <f t="shared" si="182"/>
        <v>13757.210286458334</v>
      </c>
      <c r="AX38" s="350">
        <f t="shared" si="154"/>
        <v>91341.292317708343</v>
      </c>
      <c r="AY38" s="312"/>
      <c r="AZ38" s="174">
        <v>100</v>
      </c>
      <c r="BA38" s="175">
        <v>0.1</v>
      </c>
      <c r="BB38" s="437">
        <f>(BB23*$BA$38)*$AZ$38</f>
        <v>25589.869508605072</v>
      </c>
      <c r="BC38" s="437">
        <f t="shared" ref="BC38:BM38" si="183">(BC23*$BA$38)*$AZ$38</f>
        <v>41343.762341485512</v>
      </c>
      <c r="BD38" s="437">
        <f t="shared" si="183"/>
        <v>45636.408106884068</v>
      </c>
      <c r="BE38" s="437">
        <f t="shared" si="183"/>
        <v>43919.349800724645</v>
      </c>
      <c r="BF38" s="437">
        <f t="shared" si="183"/>
        <v>44606.173123188411</v>
      </c>
      <c r="BG38" s="437">
        <f t="shared" si="183"/>
        <v>44331.443794202911</v>
      </c>
      <c r="BH38" s="437">
        <f t="shared" si="183"/>
        <v>44441.335525797105</v>
      </c>
      <c r="BI38" s="437">
        <f t="shared" si="183"/>
        <v>44397.378833159426</v>
      </c>
      <c r="BJ38" s="437">
        <f t="shared" si="183"/>
        <v>44414.961510214496</v>
      </c>
      <c r="BK38" s="437">
        <f t="shared" si="183"/>
        <v>44407.928439392475</v>
      </c>
      <c r="BL38" s="437">
        <f t="shared" si="183"/>
        <v>44410.741667721275</v>
      </c>
      <c r="BM38" s="437">
        <f t="shared" si="183"/>
        <v>44409.616376389764</v>
      </c>
      <c r="BN38" s="438">
        <f t="shared" si="156"/>
        <v>511908.96902776521</v>
      </c>
      <c r="BO38" s="312"/>
      <c r="BP38" s="174">
        <v>100</v>
      </c>
      <c r="BQ38" s="175">
        <v>0.1</v>
      </c>
      <c r="BR38" s="437">
        <f>(BR23*$BQ$38)*$BP$38</f>
        <v>61898.624845325117</v>
      </c>
      <c r="BS38" s="437">
        <f t="shared" ref="BS38:CC38" si="184">(BS23*$BQ$38)*$BP$38</f>
        <v>122763.43335706447</v>
      </c>
      <c r="BT38" s="437">
        <f t="shared" si="184"/>
        <v>148789.36349927948</v>
      </c>
      <c r="BU38" s="437">
        <f t="shared" si="184"/>
        <v>138378.99144239348</v>
      </c>
      <c r="BV38" s="437">
        <f t="shared" si="184"/>
        <v>142543.1402651479</v>
      </c>
      <c r="BW38" s="437">
        <f t="shared" si="184"/>
        <v>140877.48073604613</v>
      </c>
      <c r="BX38" s="437">
        <f t="shared" si="184"/>
        <v>141543.74454768683</v>
      </c>
      <c r="BY38" s="437">
        <f t="shared" si="184"/>
        <v>141277.23902303053</v>
      </c>
      <c r="BZ38" s="437">
        <f t="shared" si="184"/>
        <v>141383.84123289306</v>
      </c>
      <c r="CA38" s="437">
        <f t="shared" si="184"/>
        <v>141341.20034894804</v>
      </c>
      <c r="CB38" s="437">
        <f t="shared" si="184"/>
        <v>141358.25670252607</v>
      </c>
      <c r="CC38" s="437">
        <f t="shared" si="184"/>
        <v>141351.43416109486</v>
      </c>
      <c r="CD38" s="438">
        <f t="shared" si="158"/>
        <v>1603506.7501614359</v>
      </c>
      <c r="CF38" s="312"/>
      <c r="CG38" s="174">
        <v>100</v>
      </c>
      <c r="CH38" s="175">
        <v>0.1</v>
      </c>
      <c r="CI38" s="467">
        <f>(CI23*$BQ$38)*$BP$38</f>
        <v>197661.36746591827</v>
      </c>
      <c r="CJ38" s="467">
        <f t="shared" ref="CJ38:CT38" si="185">(CJ23*$BQ$38)*$BP$38</f>
        <v>250518.86865983624</v>
      </c>
      <c r="CK38" s="467">
        <f t="shared" si="185"/>
        <v>269134.98871739389</v>
      </c>
      <c r="CL38" s="467">
        <f t="shared" si="185"/>
        <v>264480.95870300446</v>
      </c>
      <c r="CM38" s="467">
        <f t="shared" si="185"/>
        <v>265644.46620660182</v>
      </c>
      <c r="CN38" s="467">
        <f t="shared" si="185"/>
        <v>265353.5893307025</v>
      </c>
      <c r="CO38" s="467">
        <f t="shared" si="185"/>
        <v>265426.30854967731</v>
      </c>
      <c r="CP38" s="467">
        <f t="shared" si="185"/>
        <v>265408.12874493364</v>
      </c>
      <c r="CQ38" s="467">
        <f t="shared" si="185"/>
        <v>265412.67369611957</v>
      </c>
      <c r="CR38" s="467">
        <f t="shared" si="185"/>
        <v>265411.53745832306</v>
      </c>
      <c r="CS38" s="467">
        <f t="shared" si="185"/>
        <v>265411.82151777222</v>
      </c>
      <c r="CT38" s="467">
        <f t="shared" si="185"/>
        <v>265411.75050290988</v>
      </c>
      <c r="CU38" s="438">
        <f t="shared" si="160"/>
        <v>3105276.4595531928</v>
      </c>
      <c r="CW38" s="312"/>
      <c r="CX38" s="174">
        <v>100</v>
      </c>
      <c r="CY38" s="175">
        <v>0.1</v>
      </c>
      <c r="CZ38" s="437">
        <f>(CZ23*$BQ$38)*$BP$38</f>
        <v>432590.07708015491</v>
      </c>
      <c r="DA38" s="437">
        <f t="shared" ref="DA38:DK38" si="186">(DA23*$BQ$38)*$BP$38</f>
        <v>577413.14249466709</v>
      </c>
      <c r="DB38" s="437">
        <f t="shared" si="186"/>
        <v>560646.71437633329</v>
      </c>
      <c r="DC38" s="437">
        <f t="shared" si="186"/>
        <v>564838.32140591671</v>
      </c>
      <c r="DD38" s="437">
        <f t="shared" si="186"/>
        <v>563790.41964852088</v>
      </c>
      <c r="DE38" s="437">
        <f t="shared" si="186"/>
        <v>564052.39508786984</v>
      </c>
      <c r="DF38" s="437">
        <f t="shared" si="186"/>
        <v>563986.90122803254</v>
      </c>
      <c r="DG38" s="437">
        <f t="shared" si="186"/>
        <v>564003.27469299186</v>
      </c>
      <c r="DH38" s="437">
        <f t="shared" si="186"/>
        <v>563999.18132675206</v>
      </c>
      <c r="DI38" s="437">
        <f t="shared" si="186"/>
        <v>564000.20466831198</v>
      </c>
      <c r="DJ38" s="437">
        <f t="shared" si="186"/>
        <v>563999.94883292203</v>
      </c>
      <c r="DK38" s="437">
        <f t="shared" si="186"/>
        <v>564000.01279176946</v>
      </c>
      <c r="DL38" s="438">
        <f t="shared" si="162"/>
        <v>6647320.5936342431</v>
      </c>
      <c r="DP38" s="119"/>
      <c r="DQ38" s="119"/>
      <c r="DR38" s="119"/>
      <c r="DS38" s="119"/>
      <c r="DT38" s="119"/>
      <c r="DU38" s="119"/>
      <c r="DV38" s="119"/>
    </row>
    <row r="39" spans="2:126" outlineLevel="1" x14ac:dyDescent="0.2">
      <c r="B39" s="75" t="s">
        <v>203</v>
      </c>
      <c r="C39" s="9"/>
      <c r="D39" s="174"/>
      <c r="E39" s="17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8"/>
      <c r="S39" s="312"/>
      <c r="T39" s="174">
        <v>150</v>
      </c>
      <c r="U39" s="175">
        <v>0.04</v>
      </c>
      <c r="V39" s="235">
        <f>(V24*$U$39)*$T$39</f>
        <v>0</v>
      </c>
      <c r="W39" s="235">
        <f t="shared" ref="W39:AG39" si="187">(W23*$U$39)*$T$39</f>
        <v>0</v>
      </c>
      <c r="X39" s="235">
        <f t="shared" si="187"/>
        <v>0</v>
      </c>
      <c r="Y39" s="235">
        <f t="shared" si="187"/>
        <v>0</v>
      </c>
      <c r="Z39" s="235">
        <f t="shared" si="187"/>
        <v>0</v>
      </c>
      <c r="AA39" s="235">
        <f t="shared" si="187"/>
        <v>0</v>
      </c>
      <c r="AB39" s="235">
        <f t="shared" si="187"/>
        <v>0</v>
      </c>
      <c r="AC39" s="235">
        <f t="shared" si="187"/>
        <v>0</v>
      </c>
      <c r="AD39" s="235">
        <f t="shared" si="187"/>
        <v>0</v>
      </c>
      <c r="AE39" s="235">
        <f t="shared" si="187"/>
        <v>0</v>
      </c>
      <c r="AF39" s="235">
        <f t="shared" si="187"/>
        <v>0</v>
      </c>
      <c r="AG39" s="235">
        <f t="shared" si="187"/>
        <v>0</v>
      </c>
      <c r="AH39" s="237">
        <f t="shared" si="152"/>
        <v>0</v>
      </c>
      <c r="AI39" s="312"/>
      <c r="AJ39" s="174">
        <v>150</v>
      </c>
      <c r="AK39" s="175">
        <v>0.04</v>
      </c>
      <c r="AL39" s="349">
        <f>(AL23*$AK$39)*$AJ$39</f>
        <v>460.00000000000006</v>
      </c>
      <c r="AM39" s="349">
        <f t="shared" ref="AM39:AW39" si="188">(AM23*$AK$39)*$AJ$39</f>
        <v>2990</v>
      </c>
      <c r="AN39" s="349">
        <f t="shared" si="188"/>
        <v>4025.0000000000009</v>
      </c>
      <c r="AO39" s="349">
        <f t="shared" si="188"/>
        <v>3507.5000000000005</v>
      </c>
      <c r="AP39" s="349">
        <f t="shared" si="188"/>
        <v>3766.2500000000014</v>
      </c>
      <c r="AQ39" s="349">
        <f t="shared" si="188"/>
        <v>3636.8750000000005</v>
      </c>
      <c r="AR39" s="349">
        <f t="shared" si="188"/>
        <v>3701.5625000000009</v>
      </c>
      <c r="AS39" s="349">
        <f t="shared" si="188"/>
        <v>3669.2187500000005</v>
      </c>
      <c r="AT39" s="349">
        <f t="shared" si="188"/>
        <v>4285.390625</v>
      </c>
      <c r="AU39" s="349">
        <f t="shared" si="188"/>
        <v>7577.3046874999991</v>
      </c>
      <c r="AV39" s="349">
        <f t="shared" si="188"/>
        <v>8931.3476562500018</v>
      </c>
      <c r="AW39" s="349">
        <f t="shared" si="188"/>
        <v>8254.326171875</v>
      </c>
      <c r="AX39" s="350">
        <f t="shared" si="154"/>
        <v>54804.775390625</v>
      </c>
      <c r="AY39" s="312"/>
      <c r="AZ39" s="174">
        <v>150</v>
      </c>
      <c r="BA39" s="175">
        <v>0.04</v>
      </c>
      <c r="BB39" s="437">
        <f>(BB23*$BA$39)*$AZ$39</f>
        <v>15353.921705163042</v>
      </c>
      <c r="BC39" s="437">
        <f t="shared" ref="BC39:BM39" si="189">(BC23*$BA$39)*$AZ$39</f>
        <v>24806.257404891305</v>
      </c>
      <c r="BD39" s="437">
        <f t="shared" si="189"/>
        <v>27381.844864130439</v>
      </c>
      <c r="BE39" s="437">
        <f t="shared" si="189"/>
        <v>26351.609880434782</v>
      </c>
      <c r="BF39" s="437">
        <f t="shared" si="189"/>
        <v>26763.703873913048</v>
      </c>
      <c r="BG39" s="437">
        <f t="shared" si="189"/>
        <v>26598.866276521741</v>
      </c>
      <c r="BH39" s="437">
        <f t="shared" si="189"/>
        <v>26664.801315478264</v>
      </c>
      <c r="BI39" s="437">
        <f t="shared" si="189"/>
        <v>26638.427299895659</v>
      </c>
      <c r="BJ39" s="437">
        <f t="shared" si="189"/>
        <v>26648.976906128697</v>
      </c>
      <c r="BK39" s="437">
        <f t="shared" si="189"/>
        <v>26644.757063635483</v>
      </c>
      <c r="BL39" s="437">
        <f t="shared" si="189"/>
        <v>26646.445000632764</v>
      </c>
      <c r="BM39" s="437">
        <f t="shared" si="189"/>
        <v>26645.769825833853</v>
      </c>
      <c r="BN39" s="438">
        <f t="shared" si="156"/>
        <v>307145.38141665905</v>
      </c>
      <c r="BO39" s="312"/>
      <c r="BP39" s="174">
        <v>150</v>
      </c>
      <c r="BQ39" s="175">
        <v>0.04</v>
      </c>
      <c r="BR39" s="437">
        <f>(BR23*$BQ$39)*$BP$39</f>
        <v>37139.174907195069</v>
      </c>
      <c r="BS39" s="437">
        <f t="shared" ref="BS39:CC39" si="190">(BS23*$BQ$39)*$BP$39</f>
        <v>73658.060014238668</v>
      </c>
      <c r="BT39" s="437">
        <f t="shared" si="190"/>
        <v>89273.618099567699</v>
      </c>
      <c r="BU39" s="437">
        <f t="shared" si="190"/>
        <v>83027.394865436087</v>
      </c>
      <c r="BV39" s="437">
        <f t="shared" si="190"/>
        <v>85525.884159088731</v>
      </c>
      <c r="BW39" s="437">
        <f t="shared" si="190"/>
        <v>84526.488441627676</v>
      </c>
      <c r="BX39" s="437">
        <f t="shared" si="190"/>
        <v>84926.246728612095</v>
      </c>
      <c r="BY39" s="437">
        <f t="shared" si="190"/>
        <v>84766.343413818307</v>
      </c>
      <c r="BZ39" s="437">
        <f t="shared" si="190"/>
        <v>84830.304739735846</v>
      </c>
      <c r="CA39" s="437">
        <f t="shared" si="190"/>
        <v>84804.720209368825</v>
      </c>
      <c r="CB39" s="437">
        <f t="shared" si="190"/>
        <v>84814.954021515645</v>
      </c>
      <c r="CC39" s="437">
        <f t="shared" si="190"/>
        <v>84810.860496656896</v>
      </c>
      <c r="CD39" s="438">
        <f t="shared" si="158"/>
        <v>962104.05009686144</v>
      </c>
      <c r="CF39" s="312"/>
      <c r="CG39" s="174">
        <v>150</v>
      </c>
      <c r="CH39" s="175">
        <v>0.04</v>
      </c>
      <c r="CI39" s="467">
        <f>(CI23*$BQ$39)*$BP$39</f>
        <v>118596.82047955095</v>
      </c>
      <c r="CJ39" s="467">
        <f t="shared" ref="CJ39:CT39" si="191">(CJ23*$BQ$39)*$BP$39</f>
        <v>150311.32119590175</v>
      </c>
      <c r="CK39" s="467">
        <f t="shared" si="191"/>
        <v>161480.99323043632</v>
      </c>
      <c r="CL39" s="467">
        <f t="shared" si="191"/>
        <v>158688.57522180269</v>
      </c>
      <c r="CM39" s="467">
        <f t="shared" si="191"/>
        <v>159386.67972396108</v>
      </c>
      <c r="CN39" s="467">
        <f t="shared" si="191"/>
        <v>159212.15359842152</v>
      </c>
      <c r="CO39" s="467">
        <f t="shared" si="191"/>
        <v>159255.78512980638</v>
      </c>
      <c r="CP39" s="467">
        <f t="shared" si="191"/>
        <v>159244.87724696015</v>
      </c>
      <c r="CQ39" s="467">
        <f t="shared" si="191"/>
        <v>159247.60421767173</v>
      </c>
      <c r="CR39" s="467">
        <f t="shared" si="191"/>
        <v>159246.92247499386</v>
      </c>
      <c r="CS39" s="467">
        <f t="shared" si="191"/>
        <v>159247.09291066331</v>
      </c>
      <c r="CT39" s="467">
        <f t="shared" si="191"/>
        <v>159247.05030174594</v>
      </c>
      <c r="CU39" s="438">
        <f t="shared" si="160"/>
        <v>1863165.8757319157</v>
      </c>
      <c r="CW39" s="312"/>
      <c r="CX39" s="174">
        <v>150</v>
      </c>
      <c r="CY39" s="175">
        <v>0.04</v>
      </c>
      <c r="CZ39" s="437">
        <f>(CZ23*$BQ$39)*$BP$39</f>
        <v>259554.04624809296</v>
      </c>
      <c r="DA39" s="437">
        <f t="shared" ref="DA39:DK39" si="192">(DA23*$BQ$39)*$BP$39</f>
        <v>346447.88549680024</v>
      </c>
      <c r="DB39" s="437">
        <f t="shared" si="192"/>
        <v>336388.02862579998</v>
      </c>
      <c r="DC39" s="437">
        <f t="shared" si="192"/>
        <v>338902.99284354999</v>
      </c>
      <c r="DD39" s="437">
        <f t="shared" si="192"/>
        <v>338274.25178911246</v>
      </c>
      <c r="DE39" s="437">
        <f t="shared" si="192"/>
        <v>338431.43705272191</v>
      </c>
      <c r="DF39" s="437">
        <f t="shared" si="192"/>
        <v>338392.14073681948</v>
      </c>
      <c r="DG39" s="437">
        <f t="shared" si="192"/>
        <v>338401.96481579507</v>
      </c>
      <c r="DH39" s="437">
        <f t="shared" si="192"/>
        <v>338399.5087960512</v>
      </c>
      <c r="DI39" s="437">
        <f t="shared" si="192"/>
        <v>338400.12280098721</v>
      </c>
      <c r="DJ39" s="437">
        <f t="shared" si="192"/>
        <v>338399.96929975325</v>
      </c>
      <c r="DK39" s="437">
        <f t="shared" si="192"/>
        <v>338400.00767506164</v>
      </c>
      <c r="DL39" s="438">
        <f t="shared" si="162"/>
        <v>3988392.3561805449</v>
      </c>
      <c r="DP39" s="119"/>
      <c r="DQ39" s="119"/>
      <c r="DR39" s="119"/>
      <c r="DS39" s="119"/>
      <c r="DT39" s="119"/>
      <c r="DU39" s="119"/>
      <c r="DV39" s="119"/>
    </row>
    <row r="40" spans="2:126" outlineLevel="1" x14ac:dyDescent="0.2">
      <c r="B40" s="75" t="s">
        <v>204</v>
      </c>
      <c r="C40" s="9"/>
      <c r="D40" s="174"/>
      <c r="E40" s="17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8"/>
      <c r="S40" s="312"/>
      <c r="T40" s="174">
        <v>225</v>
      </c>
      <c r="U40" s="175">
        <v>0.03</v>
      </c>
      <c r="V40" s="235">
        <f>(V24*$U$40)*$T$40</f>
        <v>0</v>
      </c>
      <c r="W40" s="235">
        <f t="shared" ref="W40:AG40" si="193">(W23*$U$40)*$T$40</f>
        <v>0</v>
      </c>
      <c r="X40" s="235">
        <f t="shared" si="193"/>
        <v>0</v>
      </c>
      <c r="Y40" s="235">
        <f t="shared" si="193"/>
        <v>0</v>
      </c>
      <c r="Z40" s="235">
        <f t="shared" si="193"/>
        <v>0</v>
      </c>
      <c r="AA40" s="235">
        <f t="shared" si="193"/>
        <v>0</v>
      </c>
      <c r="AB40" s="235">
        <f t="shared" si="193"/>
        <v>0</v>
      </c>
      <c r="AC40" s="235">
        <f t="shared" si="193"/>
        <v>0</v>
      </c>
      <c r="AD40" s="235">
        <f t="shared" si="193"/>
        <v>0</v>
      </c>
      <c r="AE40" s="235">
        <f t="shared" si="193"/>
        <v>0</v>
      </c>
      <c r="AF40" s="235">
        <f t="shared" si="193"/>
        <v>0</v>
      </c>
      <c r="AG40" s="235">
        <f t="shared" si="193"/>
        <v>0</v>
      </c>
      <c r="AH40" s="237">
        <f t="shared" si="152"/>
        <v>0</v>
      </c>
      <c r="AI40" s="312"/>
      <c r="AJ40" s="174">
        <v>250</v>
      </c>
      <c r="AK40" s="175">
        <v>0.03</v>
      </c>
      <c r="AL40" s="349">
        <f>(AL23*$AK$40)*$AJ$40</f>
        <v>575.00000000000011</v>
      </c>
      <c r="AM40" s="349">
        <f t="shared" ref="AM40:AW40" si="194">(AM23*$AK$40)*$AJ$40</f>
        <v>3737.5000000000005</v>
      </c>
      <c r="AN40" s="349">
        <f t="shared" si="194"/>
        <v>5031.2500000000009</v>
      </c>
      <c r="AO40" s="349">
        <f t="shared" si="194"/>
        <v>4384.375</v>
      </c>
      <c r="AP40" s="349">
        <f t="shared" si="194"/>
        <v>4707.8125000000009</v>
      </c>
      <c r="AQ40" s="349">
        <f t="shared" si="194"/>
        <v>4546.09375</v>
      </c>
      <c r="AR40" s="349">
        <f t="shared" si="194"/>
        <v>4626.9531250000009</v>
      </c>
      <c r="AS40" s="349">
        <f t="shared" si="194"/>
        <v>4586.5234375</v>
      </c>
      <c r="AT40" s="349">
        <f t="shared" si="194"/>
        <v>5356.73828125</v>
      </c>
      <c r="AU40" s="349">
        <f t="shared" si="194"/>
        <v>9471.6308593749982</v>
      </c>
      <c r="AV40" s="349">
        <f t="shared" si="194"/>
        <v>11164.1845703125</v>
      </c>
      <c r="AW40" s="349">
        <f t="shared" si="194"/>
        <v>10317.907714843748</v>
      </c>
      <c r="AX40" s="350">
        <f t="shared" si="154"/>
        <v>68505.96923828125</v>
      </c>
      <c r="AY40" s="312"/>
      <c r="AZ40" s="174">
        <v>250</v>
      </c>
      <c r="BA40" s="175">
        <v>0.03</v>
      </c>
      <c r="BB40" s="437">
        <f>(BB23*$BA$40)*$AZ$40</f>
        <v>19192.4021314538</v>
      </c>
      <c r="BC40" s="437">
        <f t="shared" ref="BC40:BM40" si="195">(BC23*$BA$40)*$AZ$40</f>
        <v>31007.821756114128</v>
      </c>
      <c r="BD40" s="437">
        <f t="shared" si="195"/>
        <v>34227.306080163049</v>
      </c>
      <c r="BE40" s="437">
        <f t="shared" si="195"/>
        <v>32939.512350543482</v>
      </c>
      <c r="BF40" s="437">
        <f t="shared" si="195"/>
        <v>33454.629842391303</v>
      </c>
      <c r="BG40" s="437">
        <f t="shared" si="195"/>
        <v>33248.582845652178</v>
      </c>
      <c r="BH40" s="437">
        <f t="shared" si="195"/>
        <v>33331.001644347831</v>
      </c>
      <c r="BI40" s="437">
        <f t="shared" si="195"/>
        <v>33298.034124869569</v>
      </c>
      <c r="BJ40" s="437">
        <f t="shared" si="195"/>
        <v>33311.221132660874</v>
      </c>
      <c r="BK40" s="437">
        <f t="shared" si="195"/>
        <v>33305.946329544357</v>
      </c>
      <c r="BL40" s="437">
        <f t="shared" si="195"/>
        <v>33308.056250790956</v>
      </c>
      <c r="BM40" s="437">
        <f t="shared" si="195"/>
        <v>33307.212282292319</v>
      </c>
      <c r="BN40" s="438">
        <f t="shared" si="156"/>
        <v>383931.72677082382</v>
      </c>
      <c r="BO40" s="312"/>
      <c r="BP40" s="174">
        <v>250</v>
      </c>
      <c r="BQ40" s="175">
        <v>0.03</v>
      </c>
      <c r="BR40" s="437">
        <f>(BR23*$BQ$40)*$BP$40</f>
        <v>46423.968633993827</v>
      </c>
      <c r="BS40" s="437">
        <f t="shared" ref="BS40:CC40" si="196">(BS23*$BQ$40)*$BP$40</f>
        <v>92072.575017798343</v>
      </c>
      <c r="BT40" s="437">
        <f t="shared" si="196"/>
        <v>111592.0226244596</v>
      </c>
      <c r="BU40" s="437">
        <f t="shared" si="196"/>
        <v>103784.24358179509</v>
      </c>
      <c r="BV40" s="437">
        <f t="shared" si="196"/>
        <v>106907.35519886091</v>
      </c>
      <c r="BW40" s="437">
        <f t="shared" si="196"/>
        <v>105658.11055203457</v>
      </c>
      <c r="BX40" s="437">
        <f t="shared" si="196"/>
        <v>106157.80841076511</v>
      </c>
      <c r="BY40" s="437">
        <f t="shared" si="196"/>
        <v>105957.92926727289</v>
      </c>
      <c r="BZ40" s="437">
        <f t="shared" si="196"/>
        <v>106037.88092466979</v>
      </c>
      <c r="CA40" s="437">
        <f t="shared" si="196"/>
        <v>106005.90026171104</v>
      </c>
      <c r="CB40" s="437">
        <f t="shared" si="196"/>
        <v>106018.69252689453</v>
      </c>
      <c r="CC40" s="437">
        <f t="shared" si="196"/>
        <v>106013.57562082112</v>
      </c>
      <c r="CD40" s="438">
        <f t="shared" si="158"/>
        <v>1202630.0626210771</v>
      </c>
      <c r="CF40" s="312"/>
      <c r="CG40" s="174">
        <v>250</v>
      </c>
      <c r="CH40" s="175">
        <v>0.03</v>
      </c>
      <c r="CI40" s="467">
        <f>(CI23*$BQ$40)*$BP$40</f>
        <v>148246.0255994387</v>
      </c>
      <c r="CJ40" s="467">
        <f t="shared" ref="CJ40:CT40" si="197">(CJ23*$BQ$40)*$BP$40</f>
        <v>187889.15149487715</v>
      </c>
      <c r="CK40" s="467">
        <f t="shared" si="197"/>
        <v>201851.2415380454</v>
      </c>
      <c r="CL40" s="467">
        <f t="shared" si="197"/>
        <v>198360.71902725333</v>
      </c>
      <c r="CM40" s="467">
        <f t="shared" si="197"/>
        <v>199233.34965495137</v>
      </c>
      <c r="CN40" s="467">
        <f t="shared" si="197"/>
        <v>199015.19199802686</v>
      </c>
      <c r="CO40" s="467">
        <f t="shared" si="197"/>
        <v>199069.73141225797</v>
      </c>
      <c r="CP40" s="467">
        <f t="shared" si="197"/>
        <v>199056.0965587002</v>
      </c>
      <c r="CQ40" s="467">
        <f t="shared" si="197"/>
        <v>199059.50527208965</v>
      </c>
      <c r="CR40" s="467">
        <f t="shared" si="197"/>
        <v>199058.65309374229</v>
      </c>
      <c r="CS40" s="467">
        <f t="shared" si="197"/>
        <v>199058.86613832915</v>
      </c>
      <c r="CT40" s="467">
        <f t="shared" si="197"/>
        <v>199058.81287718241</v>
      </c>
      <c r="CU40" s="438">
        <f t="shared" si="160"/>
        <v>2328957.3446648945</v>
      </c>
      <c r="CW40" s="312"/>
      <c r="CX40" s="174">
        <v>250</v>
      </c>
      <c r="CY40" s="175">
        <v>0.03</v>
      </c>
      <c r="CZ40" s="437">
        <f>(CZ23*$BQ$40)*$BP$40</f>
        <v>324442.55781011615</v>
      </c>
      <c r="DA40" s="437">
        <f t="shared" ref="DA40:DK40" si="198">(DA23*$BQ$40)*$BP$40</f>
        <v>433059.85687100032</v>
      </c>
      <c r="DB40" s="437">
        <f t="shared" si="198"/>
        <v>420485.03578224994</v>
      </c>
      <c r="DC40" s="437">
        <f t="shared" si="198"/>
        <v>423628.74105443747</v>
      </c>
      <c r="DD40" s="437">
        <f t="shared" si="198"/>
        <v>422842.8147363906</v>
      </c>
      <c r="DE40" s="437">
        <f t="shared" si="198"/>
        <v>423039.29631590232</v>
      </c>
      <c r="DF40" s="437">
        <f t="shared" si="198"/>
        <v>422990.17592102441</v>
      </c>
      <c r="DG40" s="437">
        <f t="shared" si="198"/>
        <v>423002.45601974387</v>
      </c>
      <c r="DH40" s="437">
        <f t="shared" si="198"/>
        <v>422999.38599506399</v>
      </c>
      <c r="DI40" s="437">
        <f t="shared" si="198"/>
        <v>423000.15350123396</v>
      </c>
      <c r="DJ40" s="437">
        <f t="shared" si="198"/>
        <v>422999.9616246915</v>
      </c>
      <c r="DK40" s="437">
        <f t="shared" si="198"/>
        <v>423000.00959382707</v>
      </c>
      <c r="DL40" s="438">
        <f t="shared" si="162"/>
        <v>4985490.4452256812</v>
      </c>
      <c r="DP40" s="119"/>
      <c r="DQ40" s="667"/>
      <c r="DR40" s="119"/>
      <c r="DS40" s="119"/>
      <c r="DT40" s="119"/>
      <c r="DU40" s="119"/>
      <c r="DV40" s="119"/>
    </row>
    <row r="41" spans="2:126" outlineLevel="1" x14ac:dyDescent="0.2">
      <c r="B41" s="75" t="s">
        <v>205</v>
      </c>
      <c r="C41" s="9"/>
      <c r="D41" s="174"/>
      <c r="E41" s="17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8"/>
      <c r="S41" s="312"/>
      <c r="T41" s="174">
        <v>350</v>
      </c>
      <c r="U41" s="175">
        <v>0.02</v>
      </c>
      <c r="V41" s="235">
        <f>(V24*$U$41)*$T$41</f>
        <v>0</v>
      </c>
      <c r="W41" s="235">
        <f t="shared" ref="W41:AG41" si="199">(W23*$U$41)*$T$41</f>
        <v>0</v>
      </c>
      <c r="X41" s="235">
        <f t="shared" si="199"/>
        <v>0</v>
      </c>
      <c r="Y41" s="235">
        <f t="shared" si="199"/>
        <v>0</v>
      </c>
      <c r="Z41" s="235">
        <f t="shared" si="199"/>
        <v>0</v>
      </c>
      <c r="AA41" s="235">
        <f t="shared" si="199"/>
        <v>0</v>
      </c>
      <c r="AB41" s="235">
        <f t="shared" si="199"/>
        <v>0</v>
      </c>
      <c r="AC41" s="235">
        <f t="shared" si="199"/>
        <v>0</v>
      </c>
      <c r="AD41" s="235">
        <f t="shared" si="199"/>
        <v>0</v>
      </c>
      <c r="AE41" s="235">
        <f t="shared" si="199"/>
        <v>0</v>
      </c>
      <c r="AF41" s="235">
        <f t="shared" si="199"/>
        <v>0</v>
      </c>
      <c r="AG41" s="235">
        <f t="shared" si="199"/>
        <v>0</v>
      </c>
      <c r="AH41" s="237">
        <f t="shared" si="152"/>
        <v>0</v>
      </c>
      <c r="AI41" s="312"/>
      <c r="AJ41" s="174">
        <v>500</v>
      </c>
      <c r="AK41" s="175">
        <v>0.02</v>
      </c>
      <c r="AL41" s="349">
        <f>(AL23*$AK$41)*$AJ$41</f>
        <v>766.66666666666674</v>
      </c>
      <c r="AM41" s="349">
        <f t="shared" ref="AM41:AW41" si="200">(AM23*$AK$41)*$AJ$41</f>
        <v>4983.333333333333</v>
      </c>
      <c r="AN41" s="349">
        <f t="shared" si="200"/>
        <v>6708.3333333333348</v>
      </c>
      <c r="AO41" s="349">
        <f t="shared" si="200"/>
        <v>5845.8333333333339</v>
      </c>
      <c r="AP41" s="349">
        <f t="shared" si="200"/>
        <v>6277.0833333333358</v>
      </c>
      <c r="AQ41" s="349">
        <f t="shared" si="200"/>
        <v>6061.4583333333339</v>
      </c>
      <c r="AR41" s="349">
        <f t="shared" si="200"/>
        <v>6169.2708333333348</v>
      </c>
      <c r="AS41" s="349">
        <f t="shared" si="200"/>
        <v>6115.3645833333339</v>
      </c>
      <c r="AT41" s="349">
        <f t="shared" si="200"/>
        <v>7142.3177083333339</v>
      </c>
      <c r="AU41" s="349">
        <f t="shared" si="200"/>
        <v>12628.841145833332</v>
      </c>
      <c r="AV41" s="349">
        <f t="shared" si="200"/>
        <v>14885.579427083336</v>
      </c>
      <c r="AW41" s="349">
        <f t="shared" si="200"/>
        <v>13757.210286458334</v>
      </c>
      <c r="AX41" s="350">
        <f t="shared" si="154"/>
        <v>91341.292317708358</v>
      </c>
      <c r="AY41" s="312"/>
      <c r="AZ41" s="174">
        <v>500</v>
      </c>
      <c r="BA41" s="175">
        <v>0.02</v>
      </c>
      <c r="BB41" s="437">
        <f>(BB23*$BA$41)*$AZ$41</f>
        <v>25589.869508605068</v>
      </c>
      <c r="BC41" s="437">
        <f t="shared" ref="BC41:BM41" si="201">(BC23*$BA$41)*$AZ$41</f>
        <v>41343.762341485512</v>
      </c>
      <c r="BD41" s="437">
        <f t="shared" si="201"/>
        <v>45636.408106884061</v>
      </c>
      <c r="BE41" s="437">
        <f t="shared" si="201"/>
        <v>43919.349800724638</v>
      </c>
      <c r="BF41" s="437">
        <f t="shared" si="201"/>
        <v>44606.173123188411</v>
      </c>
      <c r="BG41" s="437">
        <f t="shared" si="201"/>
        <v>44331.443794202904</v>
      </c>
      <c r="BH41" s="437">
        <f t="shared" si="201"/>
        <v>44441.335525797105</v>
      </c>
      <c r="BI41" s="437">
        <f t="shared" si="201"/>
        <v>44397.378833159426</v>
      </c>
      <c r="BJ41" s="437">
        <f t="shared" si="201"/>
        <v>44414.961510214496</v>
      </c>
      <c r="BK41" s="437">
        <f t="shared" si="201"/>
        <v>44407.928439392468</v>
      </c>
      <c r="BL41" s="437">
        <f t="shared" si="201"/>
        <v>44410.741667721275</v>
      </c>
      <c r="BM41" s="437">
        <f t="shared" si="201"/>
        <v>44409.616376389757</v>
      </c>
      <c r="BN41" s="438">
        <f t="shared" si="156"/>
        <v>511908.9690277651</v>
      </c>
      <c r="BO41" s="312"/>
      <c r="BP41" s="174">
        <v>500</v>
      </c>
      <c r="BQ41" s="175">
        <v>0.02</v>
      </c>
      <c r="BR41" s="437">
        <f>(BR23*$BQ$41)*$BP$41</f>
        <v>61898.624845325117</v>
      </c>
      <c r="BS41" s="437">
        <f t="shared" ref="BS41:CC41" si="202">(BS23*$BQ$41)*$BP$41</f>
        <v>122763.43335706445</v>
      </c>
      <c r="BT41" s="437">
        <f t="shared" si="202"/>
        <v>148789.36349927948</v>
      </c>
      <c r="BU41" s="437">
        <f t="shared" si="202"/>
        <v>138378.99144239348</v>
      </c>
      <c r="BV41" s="437">
        <f t="shared" si="202"/>
        <v>142543.14026514787</v>
      </c>
      <c r="BW41" s="437">
        <f t="shared" si="202"/>
        <v>140877.48073604613</v>
      </c>
      <c r="BX41" s="437">
        <f t="shared" si="202"/>
        <v>141543.74454768683</v>
      </c>
      <c r="BY41" s="437">
        <f t="shared" si="202"/>
        <v>141277.23902303053</v>
      </c>
      <c r="BZ41" s="437">
        <f t="shared" si="202"/>
        <v>141383.84123289309</v>
      </c>
      <c r="CA41" s="437">
        <f t="shared" si="202"/>
        <v>141341.20034894804</v>
      </c>
      <c r="CB41" s="437">
        <f t="shared" si="202"/>
        <v>141358.25670252607</v>
      </c>
      <c r="CC41" s="437">
        <f t="shared" si="202"/>
        <v>141351.43416109483</v>
      </c>
      <c r="CD41" s="438">
        <f t="shared" si="158"/>
        <v>1603506.7501614359</v>
      </c>
      <c r="CF41" s="312"/>
      <c r="CG41" s="174">
        <v>500</v>
      </c>
      <c r="CH41" s="175">
        <v>0.02</v>
      </c>
      <c r="CI41" s="467">
        <f>(CI23*$BQ$41)*$BP$41</f>
        <v>197661.36746591827</v>
      </c>
      <c r="CJ41" s="467">
        <f t="shared" ref="CJ41:CT41" si="203">(CJ23*$BQ$41)*$BP$41</f>
        <v>250518.86865983624</v>
      </c>
      <c r="CK41" s="467">
        <f t="shared" si="203"/>
        <v>269134.98871739389</v>
      </c>
      <c r="CL41" s="467">
        <f t="shared" si="203"/>
        <v>264480.95870300446</v>
      </c>
      <c r="CM41" s="467">
        <f t="shared" si="203"/>
        <v>265644.46620660182</v>
      </c>
      <c r="CN41" s="467">
        <f t="shared" si="203"/>
        <v>265353.5893307025</v>
      </c>
      <c r="CO41" s="467">
        <f t="shared" si="203"/>
        <v>265426.30854967731</v>
      </c>
      <c r="CP41" s="467">
        <f t="shared" si="203"/>
        <v>265408.12874493358</v>
      </c>
      <c r="CQ41" s="467">
        <f t="shared" si="203"/>
        <v>265412.67369611957</v>
      </c>
      <c r="CR41" s="467">
        <f t="shared" si="203"/>
        <v>265411.53745832312</v>
      </c>
      <c r="CS41" s="467">
        <f t="shared" si="203"/>
        <v>265411.82151777216</v>
      </c>
      <c r="CT41" s="467">
        <f t="shared" si="203"/>
        <v>265411.75050290988</v>
      </c>
      <c r="CU41" s="438">
        <f t="shared" si="160"/>
        <v>3105276.4595531928</v>
      </c>
      <c r="CW41" s="312"/>
      <c r="CX41" s="174">
        <v>500</v>
      </c>
      <c r="CY41" s="175">
        <v>0.02</v>
      </c>
      <c r="CZ41" s="437">
        <f>(CZ23*$BQ$41)*$BP$41</f>
        <v>432590.07708015491</v>
      </c>
      <c r="DA41" s="437">
        <f t="shared" ref="DA41:DK41" si="204">(DA23*$BQ$41)*$BP$41</f>
        <v>577413.14249466709</v>
      </c>
      <c r="DB41" s="437">
        <f t="shared" si="204"/>
        <v>560646.71437633329</v>
      </c>
      <c r="DC41" s="437">
        <f t="shared" si="204"/>
        <v>564838.32140591659</v>
      </c>
      <c r="DD41" s="437">
        <f t="shared" si="204"/>
        <v>563790.41964852076</v>
      </c>
      <c r="DE41" s="437">
        <f t="shared" si="204"/>
        <v>564052.39508786984</v>
      </c>
      <c r="DF41" s="437">
        <f t="shared" si="204"/>
        <v>563986.90122803242</v>
      </c>
      <c r="DG41" s="437">
        <f t="shared" si="204"/>
        <v>564003.27469299175</v>
      </c>
      <c r="DH41" s="437">
        <f t="shared" si="204"/>
        <v>563999.18132675206</v>
      </c>
      <c r="DI41" s="437">
        <f t="shared" si="204"/>
        <v>564000.20466831198</v>
      </c>
      <c r="DJ41" s="437">
        <f t="shared" si="204"/>
        <v>563999.94883292203</v>
      </c>
      <c r="DK41" s="437">
        <f t="shared" si="204"/>
        <v>564000.01279176946</v>
      </c>
      <c r="DL41" s="438">
        <f t="shared" si="162"/>
        <v>6647320.5936342431</v>
      </c>
      <c r="DP41" s="119"/>
      <c r="DQ41" s="119"/>
      <c r="DR41" s="119"/>
      <c r="DS41" s="119"/>
      <c r="DT41" s="119"/>
      <c r="DU41" s="119"/>
      <c r="DV41" s="119"/>
    </row>
    <row r="42" spans="2:126" outlineLevel="1" x14ac:dyDescent="0.2">
      <c r="B42" s="75" t="s">
        <v>206</v>
      </c>
      <c r="C42" s="9"/>
      <c r="D42" s="174"/>
      <c r="E42" s="17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8"/>
      <c r="S42" s="312"/>
      <c r="T42" s="174">
        <v>500</v>
      </c>
      <c r="U42" s="213">
        <v>5.0000000000000001E-3</v>
      </c>
      <c r="V42" s="235">
        <f>(V24*$U42)*$T$42</f>
        <v>0</v>
      </c>
      <c r="W42" s="235">
        <f t="shared" ref="W42:AG42" si="205">(W23*$U42)*$T$42</f>
        <v>0</v>
      </c>
      <c r="X42" s="235">
        <f t="shared" si="205"/>
        <v>0</v>
      </c>
      <c r="Y42" s="235">
        <f t="shared" si="205"/>
        <v>0</v>
      </c>
      <c r="Z42" s="235">
        <f t="shared" si="205"/>
        <v>0</v>
      </c>
      <c r="AA42" s="235">
        <f t="shared" si="205"/>
        <v>0</v>
      </c>
      <c r="AB42" s="235">
        <f t="shared" si="205"/>
        <v>0</v>
      </c>
      <c r="AC42" s="235">
        <f t="shared" si="205"/>
        <v>0</v>
      </c>
      <c r="AD42" s="235">
        <f t="shared" si="205"/>
        <v>0</v>
      </c>
      <c r="AE42" s="235">
        <f t="shared" si="205"/>
        <v>0</v>
      </c>
      <c r="AF42" s="235">
        <f t="shared" si="205"/>
        <v>0</v>
      </c>
      <c r="AG42" s="235">
        <f t="shared" si="205"/>
        <v>0</v>
      </c>
      <c r="AH42" s="237">
        <f t="shared" si="152"/>
        <v>0</v>
      </c>
      <c r="AI42" s="312"/>
      <c r="AJ42" s="174">
        <v>1000</v>
      </c>
      <c r="AK42" s="213">
        <v>5.0000000000000001E-3</v>
      </c>
      <c r="AL42" s="349">
        <f>(AL23*$AK42)*$AJ$42</f>
        <v>383.33333333333337</v>
      </c>
      <c r="AM42" s="349">
        <f t="shared" ref="AM42:AW42" si="206">(AM23*$AK42)*$AJ$42</f>
        <v>2491.6666666666665</v>
      </c>
      <c r="AN42" s="349">
        <f t="shared" si="206"/>
        <v>3354.1666666666674</v>
      </c>
      <c r="AO42" s="349">
        <f t="shared" si="206"/>
        <v>2922.916666666667</v>
      </c>
      <c r="AP42" s="349">
        <f t="shared" si="206"/>
        <v>3138.5416666666679</v>
      </c>
      <c r="AQ42" s="349">
        <f t="shared" si="206"/>
        <v>3030.729166666667</v>
      </c>
      <c r="AR42" s="349">
        <f t="shared" si="206"/>
        <v>3084.6354166666674</v>
      </c>
      <c r="AS42" s="349">
        <f t="shared" si="206"/>
        <v>3057.682291666667</v>
      </c>
      <c r="AT42" s="349">
        <f t="shared" si="206"/>
        <v>3571.158854166667</v>
      </c>
      <c r="AU42" s="349">
        <f t="shared" si="206"/>
        <v>6314.4205729166661</v>
      </c>
      <c r="AV42" s="349">
        <f t="shared" si="206"/>
        <v>7442.7897135416679</v>
      </c>
      <c r="AW42" s="349">
        <f t="shared" si="206"/>
        <v>6878.605143229167</v>
      </c>
      <c r="AX42" s="350">
        <f>SUM(AL42:AW42)</f>
        <v>45670.646158854179</v>
      </c>
      <c r="AY42" s="312"/>
      <c r="AZ42" s="174">
        <v>1000</v>
      </c>
      <c r="BA42" s="213">
        <v>5.0000000000000001E-3</v>
      </c>
      <c r="BB42" s="437">
        <f>(BB23*$BA42)*$AZ$42</f>
        <v>12794.934754302534</v>
      </c>
      <c r="BC42" s="437">
        <f t="shared" ref="BC42:BM42" si="207">(BC23*$BA42)*$AZ$42</f>
        <v>20671.881170742756</v>
      </c>
      <c r="BD42" s="437">
        <f t="shared" si="207"/>
        <v>22818.20405344203</v>
      </c>
      <c r="BE42" s="437">
        <f t="shared" si="207"/>
        <v>21959.674900362319</v>
      </c>
      <c r="BF42" s="437">
        <f t="shared" si="207"/>
        <v>22303.086561594206</v>
      </c>
      <c r="BG42" s="437">
        <f t="shared" si="207"/>
        <v>22165.721897101452</v>
      </c>
      <c r="BH42" s="437">
        <f t="shared" si="207"/>
        <v>22220.667762898553</v>
      </c>
      <c r="BI42" s="437">
        <f t="shared" si="207"/>
        <v>22198.689416579713</v>
      </c>
      <c r="BJ42" s="437">
        <f t="shared" si="207"/>
        <v>22207.480755107248</v>
      </c>
      <c r="BK42" s="437">
        <f t="shared" si="207"/>
        <v>22203.964219696234</v>
      </c>
      <c r="BL42" s="437">
        <f t="shared" si="207"/>
        <v>22205.370833860638</v>
      </c>
      <c r="BM42" s="437">
        <f t="shared" si="207"/>
        <v>22204.808188194878</v>
      </c>
      <c r="BN42" s="438">
        <f t="shared" si="156"/>
        <v>255954.48451388255</v>
      </c>
      <c r="BO42" s="312"/>
      <c r="BP42" s="174">
        <v>1000</v>
      </c>
      <c r="BQ42" s="213">
        <v>5.0000000000000001E-3</v>
      </c>
      <c r="BR42" s="437">
        <f>(BR23*$BQ$42)*$BP$42</f>
        <v>30949.312422662559</v>
      </c>
      <c r="BS42" s="437">
        <f t="shared" ref="BS42:CC42" si="208">(BS23*$BQ$42)*$BP$42</f>
        <v>61381.716678532226</v>
      </c>
      <c r="BT42" s="437">
        <f t="shared" si="208"/>
        <v>74394.681749639742</v>
      </c>
      <c r="BU42" s="437">
        <f t="shared" si="208"/>
        <v>69189.495721196741</v>
      </c>
      <c r="BV42" s="437">
        <f t="shared" si="208"/>
        <v>71271.570132573936</v>
      </c>
      <c r="BW42" s="437">
        <f t="shared" si="208"/>
        <v>70438.740368023064</v>
      </c>
      <c r="BX42" s="437">
        <f t="shared" si="208"/>
        <v>70771.872273843415</v>
      </c>
      <c r="BY42" s="437">
        <f t="shared" si="208"/>
        <v>70638.619511515266</v>
      </c>
      <c r="BZ42" s="437">
        <f t="shared" si="208"/>
        <v>70691.920616446543</v>
      </c>
      <c r="CA42" s="437">
        <f t="shared" si="208"/>
        <v>70670.600174474021</v>
      </c>
      <c r="CB42" s="437">
        <f t="shared" si="208"/>
        <v>70679.128351263033</v>
      </c>
      <c r="CC42" s="437">
        <f t="shared" si="208"/>
        <v>70675.717080547416</v>
      </c>
      <c r="CD42" s="438">
        <f t="shared" si="158"/>
        <v>801753.37508071796</v>
      </c>
      <c r="CF42" s="312"/>
      <c r="CG42" s="174">
        <v>1000</v>
      </c>
      <c r="CH42" s="213">
        <v>5.0000000000000001E-3</v>
      </c>
      <c r="CI42" s="467">
        <f>(CI23*$BQ$42)*$BP$42</f>
        <v>98830.683732959136</v>
      </c>
      <c r="CJ42" s="467">
        <f t="shared" ref="CJ42:CT42" si="209">(CJ23*$BQ$42)*$BP$42</f>
        <v>125259.43432991812</v>
      </c>
      <c r="CK42" s="467">
        <f t="shared" si="209"/>
        <v>134567.49435869695</v>
      </c>
      <c r="CL42" s="467">
        <f t="shared" si="209"/>
        <v>132240.47935150223</v>
      </c>
      <c r="CM42" s="467">
        <f t="shared" si="209"/>
        <v>132822.23310330091</v>
      </c>
      <c r="CN42" s="467">
        <f t="shared" si="209"/>
        <v>132676.79466535125</v>
      </c>
      <c r="CO42" s="467">
        <f t="shared" si="209"/>
        <v>132713.15427483866</v>
      </c>
      <c r="CP42" s="467">
        <f t="shared" si="209"/>
        <v>132704.06437246679</v>
      </c>
      <c r="CQ42" s="467">
        <f t="shared" si="209"/>
        <v>132706.33684805979</v>
      </c>
      <c r="CR42" s="467">
        <f t="shared" si="209"/>
        <v>132705.76872916156</v>
      </c>
      <c r="CS42" s="467">
        <f t="shared" si="209"/>
        <v>132705.91075888608</v>
      </c>
      <c r="CT42" s="467">
        <f t="shared" si="209"/>
        <v>132705.87525145494</v>
      </c>
      <c r="CU42" s="438">
        <f t="shared" si="160"/>
        <v>1552638.2297765964</v>
      </c>
      <c r="CW42" s="312"/>
      <c r="CX42" s="174">
        <v>1000</v>
      </c>
      <c r="CY42" s="213">
        <v>5.0000000000000001E-3</v>
      </c>
      <c r="CZ42" s="437">
        <f>(CZ23*$BQ$42)*$BP$42</f>
        <v>216295.03854007745</v>
      </c>
      <c r="DA42" s="437">
        <f t="shared" ref="DA42:DK42" si="210">(DA23*$BQ$42)*$BP$42</f>
        <v>288706.57124733354</v>
      </c>
      <c r="DB42" s="437">
        <f t="shared" si="210"/>
        <v>280323.35718816664</v>
      </c>
      <c r="DC42" s="437">
        <f t="shared" si="210"/>
        <v>282419.1607029583</v>
      </c>
      <c r="DD42" s="437">
        <f t="shared" si="210"/>
        <v>281895.20982426038</v>
      </c>
      <c r="DE42" s="437">
        <f t="shared" si="210"/>
        <v>282026.19754393492</v>
      </c>
      <c r="DF42" s="437">
        <f t="shared" si="210"/>
        <v>281993.45061401621</v>
      </c>
      <c r="DG42" s="437">
        <f t="shared" si="210"/>
        <v>282001.63734649587</v>
      </c>
      <c r="DH42" s="437">
        <f t="shared" si="210"/>
        <v>281999.59066337603</v>
      </c>
      <c r="DI42" s="437">
        <f t="shared" si="210"/>
        <v>282000.10233415599</v>
      </c>
      <c r="DJ42" s="437">
        <f t="shared" si="210"/>
        <v>281999.97441646102</v>
      </c>
      <c r="DK42" s="437">
        <f t="shared" si="210"/>
        <v>282000.00639588473</v>
      </c>
      <c r="DL42" s="438">
        <f t="shared" si="162"/>
        <v>3323660.2968171216</v>
      </c>
      <c r="DP42" s="119"/>
      <c r="DQ42" s="119"/>
      <c r="DR42" s="119"/>
      <c r="DS42" s="119"/>
      <c r="DT42" s="119"/>
      <c r="DU42" s="119"/>
      <c r="DV42" s="119"/>
    </row>
    <row r="43" spans="2:126" outlineLevel="1" x14ac:dyDescent="0.2">
      <c r="B43" s="75" t="s">
        <v>179</v>
      </c>
      <c r="C43" s="9"/>
      <c r="D43" s="496"/>
      <c r="E43" s="497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8"/>
      <c r="S43" s="9"/>
      <c r="T43" s="496">
        <v>14.99</v>
      </c>
      <c r="U43" s="497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7"/>
      <c r="AI43" s="9"/>
      <c r="AJ43" s="496">
        <v>14.99</v>
      </c>
      <c r="AK43" s="497"/>
      <c r="AL43" s="349">
        <f>AL18*$AJ43</f>
        <v>0</v>
      </c>
      <c r="AM43" s="349">
        <f t="shared" ref="AM43:AW43" si="211">AM18*$AJ43</f>
        <v>0</v>
      </c>
      <c r="AN43" s="349">
        <f t="shared" si="211"/>
        <v>0</v>
      </c>
      <c r="AO43" s="349">
        <f t="shared" si="211"/>
        <v>0</v>
      </c>
      <c r="AP43" s="349">
        <f t="shared" si="211"/>
        <v>0</v>
      </c>
      <c r="AQ43" s="349">
        <f t="shared" si="211"/>
        <v>0</v>
      </c>
      <c r="AR43" s="349">
        <f t="shared" si="211"/>
        <v>0</v>
      </c>
      <c r="AS43" s="349">
        <f t="shared" si="211"/>
        <v>0</v>
      </c>
      <c r="AT43" s="349">
        <f t="shared" si="211"/>
        <v>0</v>
      </c>
      <c r="AU43" s="349">
        <f t="shared" si="211"/>
        <v>0</v>
      </c>
      <c r="AV43" s="349">
        <f t="shared" si="211"/>
        <v>0</v>
      </c>
      <c r="AW43" s="349">
        <f t="shared" si="211"/>
        <v>0</v>
      </c>
      <c r="AX43" s="350">
        <f>SUM(AL43:AW43)</f>
        <v>0</v>
      </c>
      <c r="AY43" s="9"/>
      <c r="AZ43" s="496">
        <v>14.99</v>
      </c>
      <c r="BA43" s="497"/>
      <c r="BB43" s="437">
        <f>BB18*$AZ43</f>
        <v>15.359318840579713</v>
      </c>
      <c r="BC43" s="437">
        <f t="shared" ref="BC43:BM43" si="212">BC18*$AZ43</f>
        <v>36.739077898550732</v>
      </c>
      <c r="BD43" s="437">
        <f t="shared" si="212"/>
        <v>55.446367074275379</v>
      </c>
      <c r="BE43" s="437">
        <f t="shared" si="212"/>
        <v>71.815245103034442</v>
      </c>
      <c r="BF43" s="437">
        <f t="shared" si="212"/>
        <v>86.138013378198622</v>
      </c>
      <c r="BG43" s="437">
        <f t="shared" si="212"/>
        <v>98.670435618967289</v>
      </c>
      <c r="BH43" s="437">
        <f t="shared" si="212"/>
        <v>109.63630507963985</v>
      </c>
      <c r="BI43" s="437">
        <f t="shared" si="212"/>
        <v>119.23144085772836</v>
      </c>
      <c r="BJ43" s="437">
        <f t="shared" si="212"/>
        <v>127.62718466355581</v>
      </c>
      <c r="BK43" s="437">
        <f t="shared" si="212"/>
        <v>134.97346049365481</v>
      </c>
      <c r="BL43" s="437">
        <f t="shared" si="212"/>
        <v>141.40145184499147</v>
      </c>
      <c r="BM43" s="437">
        <f t="shared" si="212"/>
        <v>147.02594427741104</v>
      </c>
      <c r="BN43" s="438">
        <f>SUM(BB43:BM43)</f>
        <v>1144.0642451305876</v>
      </c>
      <c r="BO43" s="9"/>
      <c r="BP43" s="496">
        <v>14.99</v>
      </c>
      <c r="BQ43" s="497"/>
      <c r="BR43" s="437">
        <f>BR18*$BP43</f>
        <v>492.72118522442798</v>
      </c>
      <c r="BS43" s="437">
        <f t="shared" ref="BS43:CC43" si="213">BS18*$BP43</f>
        <v>1172.741563387164</v>
      </c>
      <c r="BT43" s="437">
        <f t="shared" si="213"/>
        <v>1767.7593942795579</v>
      </c>
      <c r="BU43" s="437">
        <f t="shared" si="213"/>
        <v>2288.3999963104029</v>
      </c>
      <c r="BV43" s="437">
        <f t="shared" si="213"/>
        <v>2743.9605230873917</v>
      </c>
      <c r="BW43" s="437">
        <f t="shared" si="213"/>
        <v>3142.5759840172573</v>
      </c>
      <c r="BX43" s="437">
        <f t="shared" si="213"/>
        <v>3491.3645123308893</v>
      </c>
      <c r="BY43" s="437">
        <f t="shared" si="213"/>
        <v>3796.5544746053174</v>
      </c>
      <c r="BZ43" s="437">
        <f t="shared" si="213"/>
        <v>4063.5956915954421</v>
      </c>
      <c r="CA43" s="437">
        <f t="shared" si="213"/>
        <v>4297.2567564618012</v>
      </c>
      <c r="CB43" s="437">
        <f t="shared" si="213"/>
        <v>4501.7101882198649</v>
      </c>
      <c r="CC43" s="437">
        <f t="shared" si="213"/>
        <v>4680.6069410081718</v>
      </c>
      <c r="CD43" s="438">
        <f>SUM(BR43:CC43)</f>
        <v>36439.247210527683</v>
      </c>
      <c r="CF43" s="9"/>
      <c r="CG43" s="496">
        <v>14.99</v>
      </c>
      <c r="CH43" s="497"/>
      <c r="CI43" s="437">
        <f>CI18*$BP43</f>
        <v>5685.3256136087912</v>
      </c>
      <c r="CJ43" s="437">
        <f t="shared" ref="CJ43:CT43" si="214">CJ18*$BP43</f>
        <v>6217.9481472018106</v>
      </c>
      <c r="CK43" s="437">
        <f t="shared" si="214"/>
        <v>6683.9928640957014</v>
      </c>
      <c r="CL43" s="437">
        <f t="shared" si="214"/>
        <v>7091.7819913778567</v>
      </c>
      <c r="CM43" s="437">
        <f t="shared" si="214"/>
        <v>7448.5974777497413</v>
      </c>
      <c r="CN43" s="437">
        <f t="shared" si="214"/>
        <v>7760.8110283251426</v>
      </c>
      <c r="CO43" s="437">
        <f t="shared" si="214"/>
        <v>8033.9978850786174</v>
      </c>
      <c r="CP43" s="437">
        <f t="shared" si="214"/>
        <v>8273.0363847379085</v>
      </c>
      <c r="CQ43" s="437">
        <f t="shared" si="214"/>
        <v>8482.1950719397901</v>
      </c>
      <c r="CR43" s="437">
        <f t="shared" si="214"/>
        <v>8665.2089232414328</v>
      </c>
      <c r="CS43" s="437">
        <f t="shared" si="214"/>
        <v>8825.346043130372</v>
      </c>
      <c r="CT43" s="437">
        <f t="shared" si="214"/>
        <v>8965.4660230331938</v>
      </c>
      <c r="CU43" s="438">
        <f>SUM(CI43:CT43)</f>
        <v>92133.707453520343</v>
      </c>
      <c r="CW43" s="9"/>
      <c r="CX43" s="496">
        <v>14.99</v>
      </c>
      <c r="CY43" s="497"/>
      <c r="CZ43" s="437">
        <f>CZ18*$BP43</f>
        <v>11461.755682959663</v>
      </c>
      <c r="DA43" s="437">
        <f t="shared" ref="DA43:DK43" si="215">DA18*$BP43</f>
        <v>12671.023722589705</v>
      </c>
      <c r="DB43" s="437">
        <f t="shared" si="215"/>
        <v>13729.133257265992</v>
      </c>
      <c r="DC43" s="437">
        <f t="shared" si="215"/>
        <v>14654.979100107743</v>
      </c>
      <c r="DD43" s="437">
        <f t="shared" si="215"/>
        <v>15465.094212594275</v>
      </c>
      <c r="DE43" s="437">
        <f t="shared" si="215"/>
        <v>16173.944936019991</v>
      </c>
      <c r="DF43" s="437">
        <f t="shared" si="215"/>
        <v>16794.189319017492</v>
      </c>
      <c r="DG43" s="437">
        <f t="shared" si="215"/>
        <v>17336.903154140306</v>
      </c>
      <c r="DH43" s="437">
        <f t="shared" si="215"/>
        <v>17811.77775987277</v>
      </c>
      <c r="DI43" s="437">
        <f t="shared" si="215"/>
        <v>18227.293039888675</v>
      </c>
      <c r="DJ43" s="437">
        <f t="shared" si="215"/>
        <v>18590.868909902587</v>
      </c>
      <c r="DK43" s="437">
        <f t="shared" si="215"/>
        <v>18908.997796164764</v>
      </c>
      <c r="DL43" s="438">
        <f>SUM(CZ43:DK43)</f>
        <v>191825.96089052394</v>
      </c>
    </row>
    <row r="44" spans="2:126" outlineLevel="1" x14ac:dyDescent="0.2">
      <c r="B44" s="75" t="s">
        <v>374</v>
      </c>
      <c r="C44" s="9"/>
      <c r="D44" s="496"/>
      <c r="E44" s="497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8"/>
      <c r="S44" s="9"/>
      <c r="T44" s="496">
        <v>14.99</v>
      </c>
      <c r="U44" s="497">
        <v>0</v>
      </c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7"/>
      <c r="AI44" s="9"/>
      <c r="AJ44" s="496">
        <v>14.99</v>
      </c>
      <c r="AK44" s="497">
        <v>0.5</v>
      </c>
      <c r="AL44" s="349">
        <f t="shared" ref="AL44:AQ44" si="216">$AJ$44*AL22</f>
        <v>0</v>
      </c>
      <c r="AM44" s="349">
        <f t="shared" si="216"/>
        <v>0</v>
      </c>
      <c r="AN44" s="349">
        <f t="shared" si="216"/>
        <v>0</v>
      </c>
      <c r="AO44" s="349">
        <f t="shared" si="216"/>
        <v>0</v>
      </c>
      <c r="AP44" s="349">
        <f t="shared" si="216"/>
        <v>0</v>
      </c>
      <c r="AQ44" s="349">
        <f t="shared" si="216"/>
        <v>0</v>
      </c>
      <c r="AR44" s="349">
        <f t="shared" ref="AR44:AW44" si="217">$AJ$44*($AK$44*AR22)</f>
        <v>0</v>
      </c>
      <c r="AS44" s="349">
        <f t="shared" si="217"/>
        <v>0</v>
      </c>
      <c r="AT44" s="349">
        <f t="shared" si="217"/>
        <v>0</v>
      </c>
      <c r="AU44" s="349">
        <f t="shared" si="217"/>
        <v>0</v>
      </c>
      <c r="AV44" s="349">
        <f t="shared" si="217"/>
        <v>0</v>
      </c>
      <c r="AW44" s="349">
        <f t="shared" si="217"/>
        <v>0</v>
      </c>
      <c r="AX44" s="350">
        <f>SUM(AL44:AW44)</f>
        <v>0</v>
      </c>
      <c r="AY44" s="9"/>
      <c r="AZ44" s="496">
        <v>14.99</v>
      </c>
      <c r="BA44" s="497">
        <v>0.4</v>
      </c>
      <c r="BB44" s="437">
        <f>$AZ$44*(BB22*$BA$44)</f>
        <v>0</v>
      </c>
      <c r="BC44" s="437">
        <f t="shared" ref="BC44:BM44" si="218">$AZ$44*(BC22*$BA$44)</f>
        <v>0</v>
      </c>
      <c r="BD44" s="437">
        <f t="shared" si="218"/>
        <v>0</v>
      </c>
      <c r="BE44" s="437">
        <f t="shared" si="218"/>
        <v>0</v>
      </c>
      <c r="BF44" s="437">
        <f t="shared" si="218"/>
        <v>0</v>
      </c>
      <c r="BG44" s="437">
        <f t="shared" si="218"/>
        <v>0</v>
      </c>
      <c r="BH44" s="437">
        <f t="shared" si="218"/>
        <v>0</v>
      </c>
      <c r="BI44" s="437">
        <f t="shared" si="218"/>
        <v>0</v>
      </c>
      <c r="BJ44" s="437">
        <f t="shared" si="218"/>
        <v>0</v>
      </c>
      <c r="BK44" s="437">
        <f t="shared" si="218"/>
        <v>0</v>
      </c>
      <c r="BL44" s="437">
        <f t="shared" si="218"/>
        <v>0</v>
      </c>
      <c r="BM44" s="437">
        <f t="shared" si="218"/>
        <v>0</v>
      </c>
      <c r="BN44" s="438">
        <f>SUM(BB44:BM44)</f>
        <v>0</v>
      </c>
      <c r="BO44" s="9"/>
      <c r="BP44" s="496">
        <v>14.99</v>
      </c>
      <c r="BQ44" s="497">
        <v>0.3</v>
      </c>
      <c r="BR44" s="437">
        <f>$BP$44*(BR22*$BQ$44)</f>
        <v>0</v>
      </c>
      <c r="BS44" s="437">
        <f t="shared" ref="BS44:CC44" si="219">$BP$44*(BS22*$BQ$44)</f>
        <v>0</v>
      </c>
      <c r="BT44" s="437">
        <f t="shared" si="219"/>
        <v>0</v>
      </c>
      <c r="BU44" s="437">
        <f t="shared" si="219"/>
        <v>0</v>
      </c>
      <c r="BV44" s="437">
        <f t="shared" si="219"/>
        <v>0</v>
      </c>
      <c r="BW44" s="437">
        <f t="shared" si="219"/>
        <v>0</v>
      </c>
      <c r="BX44" s="437">
        <f t="shared" si="219"/>
        <v>0</v>
      </c>
      <c r="BY44" s="437">
        <f t="shared" si="219"/>
        <v>0</v>
      </c>
      <c r="BZ44" s="437">
        <f t="shared" si="219"/>
        <v>0</v>
      </c>
      <c r="CA44" s="437">
        <f t="shared" si="219"/>
        <v>0</v>
      </c>
      <c r="CB44" s="437">
        <f t="shared" si="219"/>
        <v>0</v>
      </c>
      <c r="CC44" s="437">
        <f t="shared" si="219"/>
        <v>0</v>
      </c>
      <c r="CD44" s="438">
        <f>SUM(BR44:CC44)</f>
        <v>0</v>
      </c>
      <c r="CF44" s="9"/>
      <c r="CG44" s="496">
        <v>14.99</v>
      </c>
      <c r="CH44" s="497">
        <v>0.2</v>
      </c>
      <c r="CI44" s="437">
        <f>$CG$44*($CH$44*CI22)</f>
        <v>0</v>
      </c>
      <c r="CJ44" s="437">
        <f t="shared" ref="CJ44:CT44" si="220">$CG$44*($CH$44*CJ22)</f>
        <v>0</v>
      </c>
      <c r="CK44" s="437">
        <f t="shared" si="220"/>
        <v>0</v>
      </c>
      <c r="CL44" s="437">
        <f t="shared" si="220"/>
        <v>0</v>
      </c>
      <c r="CM44" s="437">
        <f t="shared" si="220"/>
        <v>0</v>
      </c>
      <c r="CN44" s="437">
        <f t="shared" si="220"/>
        <v>0</v>
      </c>
      <c r="CO44" s="437">
        <f t="shared" si="220"/>
        <v>0</v>
      </c>
      <c r="CP44" s="437">
        <f t="shared" si="220"/>
        <v>0</v>
      </c>
      <c r="CQ44" s="437">
        <f t="shared" si="220"/>
        <v>0</v>
      </c>
      <c r="CR44" s="437">
        <f t="shared" si="220"/>
        <v>0</v>
      </c>
      <c r="CS44" s="437">
        <f t="shared" si="220"/>
        <v>0</v>
      </c>
      <c r="CT44" s="437">
        <f t="shared" si="220"/>
        <v>0</v>
      </c>
      <c r="CU44" s="438">
        <f t="shared" ref="CU44:CU47" si="221">SUM(CI44:CT44)</f>
        <v>0</v>
      </c>
      <c r="CW44" s="9"/>
      <c r="CX44" s="496">
        <v>14.99</v>
      </c>
      <c r="CY44" s="497">
        <v>0.2</v>
      </c>
      <c r="CZ44" s="437">
        <f>$CX$44*($CY$44*CZ22)</f>
        <v>0</v>
      </c>
      <c r="DA44" s="437">
        <f t="shared" ref="DA44:DK44" si="222">$CX$44*($CY$44*DA22)</f>
        <v>0</v>
      </c>
      <c r="DB44" s="437">
        <f t="shared" si="222"/>
        <v>0</v>
      </c>
      <c r="DC44" s="437">
        <f t="shared" si="222"/>
        <v>0</v>
      </c>
      <c r="DD44" s="437">
        <f t="shared" si="222"/>
        <v>0</v>
      </c>
      <c r="DE44" s="437">
        <f t="shared" si="222"/>
        <v>0</v>
      </c>
      <c r="DF44" s="437">
        <f t="shared" si="222"/>
        <v>0</v>
      </c>
      <c r="DG44" s="437">
        <f t="shared" si="222"/>
        <v>0</v>
      </c>
      <c r="DH44" s="437">
        <f t="shared" si="222"/>
        <v>0</v>
      </c>
      <c r="DI44" s="437">
        <f t="shared" si="222"/>
        <v>0</v>
      </c>
      <c r="DJ44" s="437">
        <f t="shared" si="222"/>
        <v>0</v>
      </c>
      <c r="DK44" s="437">
        <f t="shared" si="222"/>
        <v>0</v>
      </c>
      <c r="DL44" s="438">
        <f t="shared" ref="DL44:DL48" si="223">SUM(CZ44:DK44)</f>
        <v>0</v>
      </c>
    </row>
    <row r="45" spans="2:126" outlineLevel="1" x14ac:dyDescent="0.2">
      <c r="B45" s="75" t="s">
        <v>410</v>
      </c>
      <c r="C45" s="9"/>
      <c r="D45" s="496"/>
      <c r="E45" s="497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8"/>
      <c r="S45" s="9"/>
      <c r="T45" s="496">
        <v>24.99</v>
      </c>
      <c r="U45" s="497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7"/>
      <c r="AI45" s="9"/>
      <c r="AJ45" s="496">
        <v>24.99</v>
      </c>
      <c r="AK45" s="497">
        <v>0.1</v>
      </c>
      <c r="AL45" s="349">
        <f t="shared" ref="AL45:AP45" si="224">$AJ$45*($AK$45*AL22)</f>
        <v>0</v>
      </c>
      <c r="AM45" s="349">
        <f t="shared" si="224"/>
        <v>0</v>
      </c>
      <c r="AN45" s="349">
        <f t="shared" si="224"/>
        <v>0</v>
      </c>
      <c r="AO45" s="349">
        <f t="shared" si="224"/>
        <v>0</v>
      </c>
      <c r="AP45" s="349">
        <f t="shared" si="224"/>
        <v>0</v>
      </c>
      <c r="AQ45" s="349">
        <f>$AJ$45*($AK$45*AQ22)</f>
        <v>0</v>
      </c>
      <c r="AR45" s="349">
        <f t="shared" ref="AR45:AW45" si="225">$AJ$45*($AK$45*AR22)</f>
        <v>0</v>
      </c>
      <c r="AS45" s="349">
        <f t="shared" si="225"/>
        <v>0</v>
      </c>
      <c r="AT45" s="349">
        <f t="shared" si="225"/>
        <v>0</v>
      </c>
      <c r="AU45" s="349">
        <f t="shared" si="225"/>
        <v>0</v>
      </c>
      <c r="AV45" s="349">
        <f t="shared" si="225"/>
        <v>0</v>
      </c>
      <c r="AW45" s="349">
        <f t="shared" si="225"/>
        <v>0</v>
      </c>
      <c r="AX45" s="350">
        <f>SUM(AL45:AW45)</f>
        <v>0</v>
      </c>
      <c r="AY45" s="9"/>
      <c r="AZ45" s="496">
        <v>24.99</v>
      </c>
      <c r="BA45" s="497">
        <v>0.2</v>
      </c>
      <c r="BB45" s="437">
        <f>$AZ$45*(BB22*$BA$45)</f>
        <v>0</v>
      </c>
      <c r="BC45" s="437">
        <f t="shared" ref="BC45:BM45" si="226">$AZ$45*(BC22*$BA$45)</f>
        <v>0</v>
      </c>
      <c r="BD45" s="437">
        <f t="shared" si="226"/>
        <v>0</v>
      </c>
      <c r="BE45" s="437">
        <f t="shared" si="226"/>
        <v>0</v>
      </c>
      <c r="BF45" s="437">
        <f t="shared" si="226"/>
        <v>0</v>
      </c>
      <c r="BG45" s="437">
        <f t="shared" si="226"/>
        <v>0</v>
      </c>
      <c r="BH45" s="437">
        <f t="shared" si="226"/>
        <v>0</v>
      </c>
      <c r="BI45" s="437">
        <f t="shared" si="226"/>
        <v>0</v>
      </c>
      <c r="BJ45" s="437">
        <f t="shared" si="226"/>
        <v>0</v>
      </c>
      <c r="BK45" s="437">
        <f t="shared" si="226"/>
        <v>0</v>
      </c>
      <c r="BL45" s="437">
        <f t="shared" si="226"/>
        <v>0</v>
      </c>
      <c r="BM45" s="437">
        <f t="shared" si="226"/>
        <v>0</v>
      </c>
      <c r="BN45" s="438">
        <f t="shared" ref="BN45:BN47" si="227">SUM(BB45:BM45)</f>
        <v>0</v>
      </c>
      <c r="BO45" s="9"/>
      <c r="BP45" s="496">
        <v>24.99</v>
      </c>
      <c r="BQ45" s="497">
        <v>0.3</v>
      </c>
      <c r="BR45" s="437">
        <f>$BP$45*(BR22*$BQ$45)</f>
        <v>0</v>
      </c>
      <c r="BS45" s="437">
        <f t="shared" ref="BS45:CC45" si="228">$BP$45*(BS22*$BQ$45)</f>
        <v>0</v>
      </c>
      <c r="BT45" s="437">
        <f t="shared" si="228"/>
        <v>0</v>
      </c>
      <c r="BU45" s="437">
        <f t="shared" si="228"/>
        <v>0</v>
      </c>
      <c r="BV45" s="437">
        <f t="shared" si="228"/>
        <v>0</v>
      </c>
      <c r="BW45" s="437">
        <f t="shared" si="228"/>
        <v>0</v>
      </c>
      <c r="BX45" s="437">
        <f t="shared" si="228"/>
        <v>0</v>
      </c>
      <c r="BY45" s="437">
        <f t="shared" si="228"/>
        <v>0</v>
      </c>
      <c r="BZ45" s="437">
        <f t="shared" si="228"/>
        <v>0</v>
      </c>
      <c r="CA45" s="437">
        <f t="shared" si="228"/>
        <v>0</v>
      </c>
      <c r="CB45" s="437">
        <f t="shared" si="228"/>
        <v>0</v>
      </c>
      <c r="CC45" s="437">
        <f t="shared" si="228"/>
        <v>0</v>
      </c>
      <c r="CD45" s="438">
        <f t="shared" ref="CD45:CD47" si="229">SUM(BR45:CC45)</f>
        <v>0</v>
      </c>
      <c r="CF45" s="9"/>
      <c r="CG45" s="496">
        <v>24.99</v>
      </c>
      <c r="CH45" s="497">
        <v>0.4</v>
      </c>
      <c r="CI45" s="437">
        <f>$CG$45*($CH$45*CI22)</f>
        <v>0</v>
      </c>
      <c r="CJ45" s="437">
        <f t="shared" ref="CJ45:CT45" si="230">$CG$45*($CH$45*CJ22)</f>
        <v>0</v>
      </c>
      <c r="CK45" s="437">
        <f t="shared" si="230"/>
        <v>0</v>
      </c>
      <c r="CL45" s="437">
        <f t="shared" si="230"/>
        <v>0</v>
      </c>
      <c r="CM45" s="437">
        <f t="shared" si="230"/>
        <v>0</v>
      </c>
      <c r="CN45" s="437">
        <f t="shared" si="230"/>
        <v>0</v>
      </c>
      <c r="CO45" s="437">
        <f t="shared" si="230"/>
        <v>0</v>
      </c>
      <c r="CP45" s="437">
        <f t="shared" si="230"/>
        <v>0</v>
      </c>
      <c r="CQ45" s="437">
        <f t="shared" si="230"/>
        <v>0</v>
      </c>
      <c r="CR45" s="437">
        <f t="shared" si="230"/>
        <v>0</v>
      </c>
      <c r="CS45" s="437">
        <f t="shared" si="230"/>
        <v>0</v>
      </c>
      <c r="CT45" s="437">
        <f t="shared" si="230"/>
        <v>0</v>
      </c>
      <c r="CU45" s="438">
        <f t="shared" si="221"/>
        <v>0</v>
      </c>
      <c r="CW45" s="9"/>
      <c r="CX45" s="496">
        <v>24.99</v>
      </c>
      <c r="CY45" s="497">
        <v>0.4</v>
      </c>
      <c r="CZ45" s="437">
        <f>$CX$45*($CY$45*CZ22)</f>
        <v>0</v>
      </c>
      <c r="DA45" s="437">
        <f t="shared" ref="DA45:DK45" si="231">$CX$45*($CY$45*DA22)</f>
        <v>0</v>
      </c>
      <c r="DB45" s="437">
        <f t="shared" si="231"/>
        <v>0</v>
      </c>
      <c r="DC45" s="437">
        <f t="shared" si="231"/>
        <v>0</v>
      </c>
      <c r="DD45" s="437">
        <f t="shared" si="231"/>
        <v>0</v>
      </c>
      <c r="DE45" s="437">
        <f t="shared" si="231"/>
        <v>0</v>
      </c>
      <c r="DF45" s="437">
        <f t="shared" si="231"/>
        <v>0</v>
      </c>
      <c r="DG45" s="437">
        <f t="shared" si="231"/>
        <v>0</v>
      </c>
      <c r="DH45" s="437">
        <f t="shared" si="231"/>
        <v>0</v>
      </c>
      <c r="DI45" s="437">
        <f t="shared" si="231"/>
        <v>0</v>
      </c>
      <c r="DJ45" s="437">
        <f t="shared" si="231"/>
        <v>0</v>
      </c>
      <c r="DK45" s="437">
        <f t="shared" si="231"/>
        <v>0</v>
      </c>
      <c r="DL45" s="438">
        <f t="shared" si="223"/>
        <v>0</v>
      </c>
    </row>
    <row r="46" spans="2:126" outlineLevel="1" x14ac:dyDescent="0.2">
      <c r="B46" s="75" t="s">
        <v>363</v>
      </c>
      <c r="C46" s="9"/>
      <c r="D46" s="496"/>
      <c r="E46" s="497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8"/>
      <c r="S46" s="9"/>
      <c r="T46" s="496">
        <v>29.99</v>
      </c>
      <c r="U46" s="497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7"/>
      <c r="AI46" s="9"/>
      <c r="AJ46" s="496">
        <v>29.99</v>
      </c>
      <c r="AK46" s="497">
        <v>0.3</v>
      </c>
      <c r="AL46" s="349">
        <f>$AJ$46*($AK$46*AL22)</f>
        <v>0</v>
      </c>
      <c r="AM46" s="349">
        <f>$AJ$46*($AK$46*AM22)</f>
        <v>0</v>
      </c>
      <c r="AN46" s="349">
        <f t="shared" ref="AN46:AV46" si="232">$AJ$46*($AK$46*AN22)</f>
        <v>0</v>
      </c>
      <c r="AO46" s="349">
        <f t="shared" si="232"/>
        <v>0</v>
      </c>
      <c r="AP46" s="349">
        <f t="shared" si="232"/>
        <v>0</v>
      </c>
      <c r="AQ46" s="349">
        <f t="shared" si="232"/>
        <v>0</v>
      </c>
      <c r="AR46" s="349">
        <f t="shared" si="232"/>
        <v>0</v>
      </c>
      <c r="AS46" s="349">
        <f t="shared" si="232"/>
        <v>0</v>
      </c>
      <c r="AT46" s="349">
        <f t="shared" si="232"/>
        <v>0</v>
      </c>
      <c r="AU46" s="349">
        <f t="shared" si="232"/>
        <v>0</v>
      </c>
      <c r="AV46" s="349">
        <f t="shared" si="232"/>
        <v>0</v>
      </c>
      <c r="AW46" s="349">
        <f>$AJ$46*($AK$46*AW22)</f>
        <v>0</v>
      </c>
      <c r="AX46" s="350">
        <f t="shared" ref="AX46:AX47" si="233">SUM(AL46:AW46)</f>
        <v>0</v>
      </c>
      <c r="AY46" s="9"/>
      <c r="AZ46" s="496">
        <v>29.99</v>
      </c>
      <c r="BA46" s="497">
        <v>0.2</v>
      </c>
      <c r="BB46" s="437">
        <f>$AZ$46*($BA$46*BB22)</f>
        <v>0</v>
      </c>
      <c r="BC46" s="437">
        <f t="shared" ref="BC46:BM46" si="234">$AZ$46*($BA$46*BC22)</f>
        <v>0</v>
      </c>
      <c r="BD46" s="437">
        <f t="shared" si="234"/>
        <v>0</v>
      </c>
      <c r="BE46" s="437">
        <f t="shared" si="234"/>
        <v>0</v>
      </c>
      <c r="BF46" s="437">
        <f t="shared" si="234"/>
        <v>0</v>
      </c>
      <c r="BG46" s="437">
        <f t="shared" si="234"/>
        <v>0</v>
      </c>
      <c r="BH46" s="437">
        <f t="shared" si="234"/>
        <v>0</v>
      </c>
      <c r="BI46" s="437">
        <f t="shared" si="234"/>
        <v>0</v>
      </c>
      <c r="BJ46" s="437">
        <f t="shared" si="234"/>
        <v>0</v>
      </c>
      <c r="BK46" s="437">
        <f t="shared" si="234"/>
        <v>0</v>
      </c>
      <c r="BL46" s="437">
        <f t="shared" si="234"/>
        <v>0</v>
      </c>
      <c r="BM46" s="437">
        <f t="shared" si="234"/>
        <v>0</v>
      </c>
      <c r="BN46" s="438">
        <f t="shared" si="227"/>
        <v>0</v>
      </c>
      <c r="BO46" s="9"/>
      <c r="BP46" s="496">
        <v>29.99</v>
      </c>
      <c r="BQ46" s="497">
        <v>0.2</v>
      </c>
      <c r="BR46" s="437">
        <f>$BP$46*(BR22*$BQ$46)</f>
        <v>0</v>
      </c>
      <c r="BS46" s="437">
        <f>$BP$46*(BS22*$BQ$46)</f>
        <v>0</v>
      </c>
      <c r="BT46" s="437">
        <f t="shared" ref="BT46:CC46" si="235">$BP$46*(BT22*$BQ$46)</f>
        <v>0</v>
      </c>
      <c r="BU46" s="437">
        <f t="shared" si="235"/>
        <v>0</v>
      </c>
      <c r="BV46" s="437">
        <f t="shared" si="235"/>
        <v>0</v>
      </c>
      <c r="BW46" s="437">
        <f t="shared" si="235"/>
        <v>0</v>
      </c>
      <c r="BX46" s="437">
        <f t="shared" si="235"/>
        <v>0</v>
      </c>
      <c r="BY46" s="437">
        <f t="shared" si="235"/>
        <v>0</v>
      </c>
      <c r="BZ46" s="437">
        <f t="shared" si="235"/>
        <v>0</v>
      </c>
      <c r="CA46" s="437">
        <f t="shared" si="235"/>
        <v>0</v>
      </c>
      <c r="CB46" s="437">
        <f t="shared" si="235"/>
        <v>0</v>
      </c>
      <c r="CC46" s="437">
        <f t="shared" si="235"/>
        <v>0</v>
      </c>
      <c r="CD46" s="438">
        <f t="shared" si="229"/>
        <v>0</v>
      </c>
      <c r="CF46" s="9"/>
      <c r="CG46" s="496">
        <v>29.99</v>
      </c>
      <c r="CH46" s="497">
        <v>0.2</v>
      </c>
      <c r="CI46" s="437">
        <f>$CG$46*($CH$46*CI22)</f>
        <v>0</v>
      </c>
      <c r="CJ46" s="437">
        <f t="shared" ref="CJ46:CT46" si="236">$CG$46*($CH$46*CJ22)</f>
        <v>0</v>
      </c>
      <c r="CK46" s="437">
        <f t="shared" si="236"/>
        <v>0</v>
      </c>
      <c r="CL46" s="437">
        <f t="shared" si="236"/>
        <v>0</v>
      </c>
      <c r="CM46" s="437">
        <f t="shared" si="236"/>
        <v>0</v>
      </c>
      <c r="CN46" s="437">
        <f t="shared" si="236"/>
        <v>0</v>
      </c>
      <c r="CO46" s="437">
        <f t="shared" si="236"/>
        <v>0</v>
      </c>
      <c r="CP46" s="437">
        <f t="shared" si="236"/>
        <v>0</v>
      </c>
      <c r="CQ46" s="437">
        <f t="shared" si="236"/>
        <v>0</v>
      </c>
      <c r="CR46" s="437">
        <f t="shared" si="236"/>
        <v>0</v>
      </c>
      <c r="CS46" s="437">
        <f t="shared" si="236"/>
        <v>0</v>
      </c>
      <c r="CT46" s="437">
        <f t="shared" si="236"/>
        <v>0</v>
      </c>
      <c r="CU46" s="438">
        <f t="shared" si="221"/>
        <v>0</v>
      </c>
      <c r="CW46" s="9"/>
      <c r="CX46" s="496">
        <v>29.99</v>
      </c>
      <c r="CY46" s="497">
        <v>0.2</v>
      </c>
      <c r="CZ46" s="437">
        <f>$CX$46*($CY$46*CZ22)</f>
        <v>0</v>
      </c>
      <c r="DA46" s="437">
        <f t="shared" ref="DA46:DK46" si="237">$CX$46*($CY$46*DA22)</f>
        <v>0</v>
      </c>
      <c r="DB46" s="437">
        <f t="shared" si="237"/>
        <v>0</v>
      </c>
      <c r="DC46" s="437">
        <f t="shared" si="237"/>
        <v>0</v>
      </c>
      <c r="DD46" s="437">
        <f t="shared" si="237"/>
        <v>0</v>
      </c>
      <c r="DE46" s="437">
        <f t="shared" si="237"/>
        <v>0</v>
      </c>
      <c r="DF46" s="437">
        <f t="shared" si="237"/>
        <v>0</v>
      </c>
      <c r="DG46" s="437">
        <f t="shared" si="237"/>
        <v>0</v>
      </c>
      <c r="DH46" s="437">
        <f t="shared" si="237"/>
        <v>0</v>
      </c>
      <c r="DI46" s="437">
        <f t="shared" si="237"/>
        <v>0</v>
      </c>
      <c r="DJ46" s="437">
        <f t="shared" si="237"/>
        <v>0</v>
      </c>
      <c r="DK46" s="437">
        <f t="shared" si="237"/>
        <v>0</v>
      </c>
      <c r="DL46" s="438">
        <f t="shared" si="223"/>
        <v>0</v>
      </c>
    </row>
    <row r="47" spans="2:126" outlineLevel="1" x14ac:dyDescent="0.2">
      <c r="B47" s="75" t="s">
        <v>411</v>
      </c>
      <c r="C47" s="9"/>
      <c r="D47" s="496"/>
      <c r="E47" s="497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8"/>
      <c r="S47" s="9"/>
      <c r="T47" s="496">
        <v>39.99</v>
      </c>
      <c r="U47" s="497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7"/>
      <c r="AI47" s="9"/>
      <c r="AJ47" s="496">
        <v>39.99</v>
      </c>
      <c r="AK47" s="497">
        <v>0.1</v>
      </c>
      <c r="AL47" s="349">
        <f>$AJ$47*($AK$47*AL22)</f>
        <v>0</v>
      </c>
      <c r="AM47" s="349">
        <f t="shared" ref="AM47:AW47" si="238">$AJ$47*($AK$47*AM22)</f>
        <v>0</v>
      </c>
      <c r="AN47" s="349">
        <f t="shared" si="238"/>
        <v>0</v>
      </c>
      <c r="AO47" s="349">
        <f t="shared" si="238"/>
        <v>0</v>
      </c>
      <c r="AP47" s="349">
        <f t="shared" si="238"/>
        <v>0</v>
      </c>
      <c r="AQ47" s="349">
        <f t="shared" si="238"/>
        <v>0</v>
      </c>
      <c r="AR47" s="349">
        <f t="shared" si="238"/>
        <v>0</v>
      </c>
      <c r="AS47" s="349">
        <f t="shared" si="238"/>
        <v>0</v>
      </c>
      <c r="AT47" s="349">
        <f t="shared" si="238"/>
        <v>0</v>
      </c>
      <c r="AU47" s="349">
        <f t="shared" si="238"/>
        <v>0</v>
      </c>
      <c r="AV47" s="349">
        <f t="shared" si="238"/>
        <v>0</v>
      </c>
      <c r="AW47" s="349">
        <f t="shared" si="238"/>
        <v>0</v>
      </c>
      <c r="AX47" s="350">
        <f t="shared" si="233"/>
        <v>0</v>
      </c>
      <c r="AY47" s="9"/>
      <c r="AZ47" s="496">
        <v>39.99</v>
      </c>
      <c r="BA47" s="497">
        <v>0.2</v>
      </c>
      <c r="BB47" s="437">
        <f>$AZ$47*($BA$47*BB22)</f>
        <v>0</v>
      </c>
      <c r="BC47" s="437">
        <f t="shared" ref="BC47:BM47" si="239">$AZ$47*($BA$47*BC22)</f>
        <v>0</v>
      </c>
      <c r="BD47" s="437">
        <f t="shared" si="239"/>
        <v>0</v>
      </c>
      <c r="BE47" s="437">
        <f t="shared" si="239"/>
        <v>0</v>
      </c>
      <c r="BF47" s="437">
        <f t="shared" si="239"/>
        <v>0</v>
      </c>
      <c r="BG47" s="437">
        <f t="shared" si="239"/>
        <v>0</v>
      </c>
      <c r="BH47" s="437">
        <f t="shared" si="239"/>
        <v>0</v>
      </c>
      <c r="BI47" s="437">
        <f t="shared" si="239"/>
        <v>0</v>
      </c>
      <c r="BJ47" s="437">
        <f t="shared" si="239"/>
        <v>0</v>
      </c>
      <c r="BK47" s="437">
        <f t="shared" si="239"/>
        <v>0</v>
      </c>
      <c r="BL47" s="437">
        <f t="shared" si="239"/>
        <v>0</v>
      </c>
      <c r="BM47" s="437">
        <f t="shared" si="239"/>
        <v>0</v>
      </c>
      <c r="BN47" s="438">
        <f t="shared" si="227"/>
        <v>0</v>
      </c>
      <c r="BO47" s="9"/>
      <c r="BP47" s="496">
        <v>39.99</v>
      </c>
      <c r="BQ47" s="497">
        <v>0.2</v>
      </c>
      <c r="BR47" s="437">
        <f>$BP$47*($BQ$47*BR22)</f>
        <v>0</v>
      </c>
      <c r="BS47" s="437">
        <f t="shared" ref="BS47:CC47" si="240">$BP$47*($BQ$47*BS22)</f>
        <v>0</v>
      </c>
      <c r="BT47" s="437">
        <f t="shared" si="240"/>
        <v>0</v>
      </c>
      <c r="BU47" s="437">
        <f t="shared" si="240"/>
        <v>0</v>
      </c>
      <c r="BV47" s="437">
        <f t="shared" si="240"/>
        <v>0</v>
      </c>
      <c r="BW47" s="437">
        <f t="shared" si="240"/>
        <v>0</v>
      </c>
      <c r="BX47" s="437">
        <f t="shared" si="240"/>
        <v>0</v>
      </c>
      <c r="BY47" s="437">
        <f t="shared" si="240"/>
        <v>0</v>
      </c>
      <c r="BZ47" s="437">
        <f t="shared" si="240"/>
        <v>0</v>
      </c>
      <c r="CA47" s="437">
        <f t="shared" si="240"/>
        <v>0</v>
      </c>
      <c r="CB47" s="437">
        <f t="shared" si="240"/>
        <v>0</v>
      </c>
      <c r="CC47" s="437">
        <f t="shared" si="240"/>
        <v>0</v>
      </c>
      <c r="CD47" s="438">
        <f t="shared" si="229"/>
        <v>0</v>
      </c>
      <c r="CF47" s="9"/>
      <c r="CG47" s="496">
        <v>39.99</v>
      </c>
      <c r="CH47" s="497">
        <v>0.2</v>
      </c>
      <c r="CI47" s="437">
        <f>$CG$47*($CH$47*CI22)</f>
        <v>0</v>
      </c>
      <c r="CJ47" s="437">
        <f t="shared" ref="CJ47:CT47" si="241">$CG$47*($CH$47*CJ22)</f>
        <v>0</v>
      </c>
      <c r="CK47" s="437">
        <f t="shared" si="241"/>
        <v>0</v>
      </c>
      <c r="CL47" s="437">
        <f t="shared" si="241"/>
        <v>0</v>
      </c>
      <c r="CM47" s="437">
        <f t="shared" si="241"/>
        <v>0</v>
      </c>
      <c r="CN47" s="437">
        <f t="shared" si="241"/>
        <v>0</v>
      </c>
      <c r="CO47" s="437">
        <f t="shared" si="241"/>
        <v>0</v>
      </c>
      <c r="CP47" s="437">
        <f t="shared" si="241"/>
        <v>0</v>
      </c>
      <c r="CQ47" s="437">
        <f t="shared" si="241"/>
        <v>0</v>
      </c>
      <c r="CR47" s="437">
        <f t="shared" si="241"/>
        <v>0</v>
      </c>
      <c r="CS47" s="437">
        <f t="shared" si="241"/>
        <v>0</v>
      </c>
      <c r="CT47" s="437">
        <f t="shared" si="241"/>
        <v>0</v>
      </c>
      <c r="CU47" s="438">
        <f t="shared" si="221"/>
        <v>0</v>
      </c>
      <c r="CW47" s="9"/>
      <c r="CX47" s="496">
        <v>39.99</v>
      </c>
      <c r="CY47" s="497">
        <v>0.2</v>
      </c>
      <c r="CZ47" s="437">
        <f>$CX$47*($CY$47*CZ22)</f>
        <v>0</v>
      </c>
      <c r="DA47" s="437">
        <f t="shared" ref="DA47:DK47" si="242">$CX$47*($CY$47*DA22)</f>
        <v>0</v>
      </c>
      <c r="DB47" s="437">
        <f t="shared" si="242"/>
        <v>0</v>
      </c>
      <c r="DC47" s="437">
        <f t="shared" si="242"/>
        <v>0</v>
      </c>
      <c r="DD47" s="437">
        <f t="shared" si="242"/>
        <v>0</v>
      </c>
      <c r="DE47" s="437">
        <f t="shared" si="242"/>
        <v>0</v>
      </c>
      <c r="DF47" s="437">
        <f t="shared" si="242"/>
        <v>0</v>
      </c>
      <c r="DG47" s="437">
        <f t="shared" si="242"/>
        <v>0</v>
      </c>
      <c r="DH47" s="437">
        <f t="shared" si="242"/>
        <v>0</v>
      </c>
      <c r="DI47" s="437">
        <f t="shared" si="242"/>
        <v>0</v>
      </c>
      <c r="DJ47" s="437">
        <f t="shared" si="242"/>
        <v>0</v>
      </c>
      <c r="DK47" s="437">
        <f t="shared" si="242"/>
        <v>0</v>
      </c>
      <c r="DL47" s="438">
        <f t="shared" si="223"/>
        <v>0</v>
      </c>
    </row>
    <row r="48" spans="2:126" outlineLevel="1" x14ac:dyDescent="0.2">
      <c r="B48" s="75" t="s">
        <v>349</v>
      </c>
      <c r="C48" s="9"/>
      <c r="D48" s="496"/>
      <c r="E48" s="497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8"/>
      <c r="S48" s="9"/>
      <c r="T48" s="496">
        <v>29.99</v>
      </c>
      <c r="U48" s="497">
        <v>0</v>
      </c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7"/>
      <c r="AI48" s="9"/>
      <c r="AJ48" s="496">
        <v>29.99</v>
      </c>
      <c r="AK48" s="497"/>
      <c r="AL48" s="349">
        <f>($AK$48*AL24)*$AJ$48</f>
        <v>0</v>
      </c>
      <c r="AM48" s="349">
        <f t="shared" ref="AM48:AW48" si="243">($AK$48*AM24)*$AJ$48</f>
        <v>0</v>
      </c>
      <c r="AN48" s="349">
        <f t="shared" si="243"/>
        <v>0</v>
      </c>
      <c r="AO48" s="349">
        <f t="shared" si="243"/>
        <v>0</v>
      </c>
      <c r="AP48" s="349">
        <f t="shared" si="243"/>
        <v>0</v>
      </c>
      <c r="AQ48" s="349">
        <f t="shared" si="243"/>
        <v>0</v>
      </c>
      <c r="AR48" s="349">
        <f t="shared" si="243"/>
        <v>0</v>
      </c>
      <c r="AS48" s="349">
        <f t="shared" si="243"/>
        <v>0</v>
      </c>
      <c r="AT48" s="349">
        <f t="shared" si="243"/>
        <v>0</v>
      </c>
      <c r="AU48" s="349">
        <f t="shared" si="243"/>
        <v>0</v>
      </c>
      <c r="AV48" s="349">
        <f t="shared" si="243"/>
        <v>0</v>
      </c>
      <c r="AW48" s="349">
        <f t="shared" si="243"/>
        <v>0</v>
      </c>
      <c r="AX48" s="350">
        <f>SUM(AL48:AW48)</f>
        <v>0</v>
      </c>
      <c r="AY48" s="9"/>
      <c r="AZ48" s="496">
        <v>29.99</v>
      </c>
      <c r="BA48" s="497"/>
      <c r="BB48" s="437">
        <f t="shared" ref="BB48:BM48" si="244">-$AZ$48*BB21</f>
        <v>0</v>
      </c>
      <c r="BC48" s="437">
        <f t="shared" si="244"/>
        <v>0</v>
      </c>
      <c r="BD48" s="437">
        <f t="shared" si="244"/>
        <v>0</v>
      </c>
      <c r="BE48" s="437">
        <f t="shared" si="244"/>
        <v>0</v>
      </c>
      <c r="BF48" s="437">
        <f t="shared" si="244"/>
        <v>0</v>
      </c>
      <c r="BG48" s="437">
        <f t="shared" si="244"/>
        <v>0</v>
      </c>
      <c r="BH48" s="437">
        <f t="shared" si="244"/>
        <v>0</v>
      </c>
      <c r="BI48" s="437">
        <f t="shared" si="244"/>
        <v>0</v>
      </c>
      <c r="BJ48" s="437">
        <f t="shared" si="244"/>
        <v>0</v>
      </c>
      <c r="BK48" s="437">
        <f t="shared" si="244"/>
        <v>0</v>
      </c>
      <c r="BL48" s="437">
        <f t="shared" si="244"/>
        <v>0</v>
      </c>
      <c r="BM48" s="437">
        <f t="shared" si="244"/>
        <v>0</v>
      </c>
      <c r="BN48" s="438">
        <f>SUM(BB48:BM48)</f>
        <v>0</v>
      </c>
      <c r="BO48" s="9"/>
      <c r="BP48" s="496">
        <v>39.99</v>
      </c>
      <c r="BQ48" s="497"/>
      <c r="BR48" s="437">
        <f>$BP$48*BR21</f>
        <v>0</v>
      </c>
      <c r="BS48" s="437">
        <f t="shared" ref="BS48:CC48" si="245">$BP$48*BS21</f>
        <v>0</v>
      </c>
      <c r="BT48" s="437">
        <f t="shared" si="245"/>
        <v>0</v>
      </c>
      <c r="BU48" s="437">
        <f t="shared" si="245"/>
        <v>0</v>
      </c>
      <c r="BV48" s="437">
        <f t="shared" si="245"/>
        <v>0</v>
      </c>
      <c r="BW48" s="437">
        <f t="shared" si="245"/>
        <v>0</v>
      </c>
      <c r="BX48" s="437">
        <f t="shared" si="245"/>
        <v>0</v>
      </c>
      <c r="BY48" s="437">
        <f t="shared" si="245"/>
        <v>0</v>
      </c>
      <c r="BZ48" s="437">
        <f t="shared" si="245"/>
        <v>0</v>
      </c>
      <c r="CA48" s="437">
        <f t="shared" si="245"/>
        <v>0</v>
      </c>
      <c r="CB48" s="437">
        <f>$BP$48*CB21</f>
        <v>0</v>
      </c>
      <c r="CC48" s="437">
        <f t="shared" si="245"/>
        <v>0</v>
      </c>
      <c r="CD48" s="438">
        <f>SUM(BR48:CC48)</f>
        <v>0</v>
      </c>
      <c r="CF48" s="9"/>
      <c r="CG48" s="496">
        <v>39.99</v>
      </c>
      <c r="CH48" s="497"/>
      <c r="CI48" s="437">
        <f>$CG$48*CI21</f>
        <v>0</v>
      </c>
      <c r="CJ48" s="437">
        <f t="shared" ref="CJ48:CT48" si="246">$CG$48*CJ21</f>
        <v>0</v>
      </c>
      <c r="CK48" s="437">
        <f t="shared" si="246"/>
        <v>0</v>
      </c>
      <c r="CL48" s="437">
        <f t="shared" si="246"/>
        <v>0</v>
      </c>
      <c r="CM48" s="437">
        <f t="shared" si="246"/>
        <v>0</v>
      </c>
      <c r="CN48" s="437">
        <f t="shared" si="246"/>
        <v>0</v>
      </c>
      <c r="CO48" s="437">
        <f t="shared" si="246"/>
        <v>0</v>
      </c>
      <c r="CP48" s="437">
        <f t="shared" si="246"/>
        <v>0</v>
      </c>
      <c r="CQ48" s="437">
        <f t="shared" si="246"/>
        <v>0</v>
      </c>
      <c r="CR48" s="437">
        <f t="shared" si="246"/>
        <v>0</v>
      </c>
      <c r="CS48" s="437">
        <f t="shared" si="246"/>
        <v>0</v>
      </c>
      <c r="CT48" s="437">
        <f t="shared" si="246"/>
        <v>0</v>
      </c>
      <c r="CU48" s="438">
        <f>SUM(CI48:CT48)</f>
        <v>0</v>
      </c>
      <c r="CW48" s="9"/>
      <c r="CX48" s="496">
        <v>39.99</v>
      </c>
      <c r="CY48" s="497"/>
      <c r="CZ48" s="437">
        <f>$CX$48*CZ21</f>
        <v>0</v>
      </c>
      <c r="DA48" s="437">
        <f t="shared" ref="DA48:DK48" si="247">$CX$48*DA21</f>
        <v>0</v>
      </c>
      <c r="DB48" s="437">
        <f t="shared" si="247"/>
        <v>0</v>
      </c>
      <c r="DC48" s="437">
        <f t="shared" si="247"/>
        <v>0</v>
      </c>
      <c r="DD48" s="437">
        <f t="shared" si="247"/>
        <v>0</v>
      </c>
      <c r="DE48" s="437">
        <f t="shared" si="247"/>
        <v>0</v>
      </c>
      <c r="DF48" s="437">
        <f t="shared" si="247"/>
        <v>0</v>
      </c>
      <c r="DG48" s="437">
        <f t="shared" si="247"/>
        <v>0</v>
      </c>
      <c r="DH48" s="437">
        <f t="shared" si="247"/>
        <v>0</v>
      </c>
      <c r="DI48" s="437">
        <f t="shared" si="247"/>
        <v>0</v>
      </c>
      <c r="DJ48" s="437">
        <f t="shared" si="247"/>
        <v>0</v>
      </c>
      <c r="DK48" s="437">
        <f t="shared" si="247"/>
        <v>0</v>
      </c>
      <c r="DL48" s="438">
        <f t="shared" si="223"/>
        <v>0</v>
      </c>
    </row>
    <row r="49" spans="2:116" outlineLevel="1" x14ac:dyDescent="0.2">
      <c r="B49" s="75" t="s">
        <v>190</v>
      </c>
      <c r="C49" s="9"/>
      <c r="D49" s="496"/>
      <c r="E49" s="497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8"/>
      <c r="S49" s="9"/>
      <c r="T49" s="497">
        <v>0</v>
      </c>
      <c r="U49" s="497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7"/>
      <c r="AI49" s="9"/>
      <c r="AJ49" s="497">
        <v>0.1</v>
      </c>
      <c r="AK49" s="497"/>
      <c r="AL49" s="349">
        <f t="shared" ref="AL49:AW49" si="248">$AJ49*SUM(AL33:AL43)</f>
        <v>590.33333333333337</v>
      </c>
      <c r="AM49" s="349">
        <f t="shared" si="248"/>
        <v>3837.1666666666674</v>
      </c>
      <c r="AN49" s="349">
        <f t="shared" si="248"/>
        <v>5165.4166666666679</v>
      </c>
      <c r="AO49" s="349">
        <f t="shared" si="248"/>
        <v>4501.291666666667</v>
      </c>
      <c r="AP49" s="349">
        <f t="shared" si="248"/>
        <v>4833.3541666666688</v>
      </c>
      <c r="AQ49" s="349">
        <f t="shared" si="248"/>
        <v>4667.322916666667</v>
      </c>
      <c r="AR49" s="349">
        <f t="shared" si="248"/>
        <v>4750.3385416666679</v>
      </c>
      <c r="AS49" s="349">
        <f t="shared" si="248"/>
        <v>4708.830729166667</v>
      </c>
      <c r="AT49" s="349">
        <f t="shared" si="248"/>
        <v>5499.5846354166679</v>
      </c>
      <c r="AU49" s="349">
        <f t="shared" si="248"/>
        <v>9724.2076822916679</v>
      </c>
      <c r="AV49" s="348">
        <f>$AJ49*SUM(AV33:AV43)</f>
        <v>11461.896158854168</v>
      </c>
      <c r="AW49" s="349">
        <f t="shared" si="248"/>
        <v>10593.051920572918</v>
      </c>
      <c r="AX49" s="350">
        <f>SUM(AL49:AW49)</f>
        <v>70332.795084635436</v>
      </c>
      <c r="AY49" s="312"/>
      <c r="AZ49" s="497">
        <v>0.1</v>
      </c>
      <c r="BA49" s="497"/>
      <c r="BB49" s="437">
        <f t="shared" ref="BB49:BM49" si="249">$AZ49*SUM(BB33:BB43)</f>
        <v>19705.735453509962</v>
      </c>
      <c r="BC49" s="437">
        <f t="shared" si="249"/>
        <v>31838.370910733702</v>
      </c>
      <c r="BD49" s="437">
        <f t="shared" si="249"/>
        <v>35145.578879008157</v>
      </c>
      <c r="BE49" s="437">
        <f t="shared" si="249"/>
        <v>33825.080871068283</v>
      </c>
      <c r="BF49" s="437">
        <f t="shared" si="249"/>
        <v>34355.367106192898</v>
      </c>
      <c r="BG49" s="437">
        <f t="shared" si="249"/>
        <v>34145.078765098129</v>
      </c>
      <c r="BH49" s="437">
        <f t="shared" si="249"/>
        <v>34230.791985371732</v>
      </c>
      <c r="BI49" s="437">
        <f t="shared" si="249"/>
        <v>34197.904845618534</v>
      </c>
      <c r="BJ49" s="437">
        <f t="shared" si="249"/>
        <v>34212.283081331516</v>
      </c>
      <c r="BK49" s="437">
        <f t="shared" si="249"/>
        <v>34207.602244381575</v>
      </c>
      <c r="BL49" s="437">
        <f t="shared" si="249"/>
        <v>34210.411229329882</v>
      </c>
      <c r="BM49" s="437">
        <f t="shared" si="249"/>
        <v>34210.107204247855</v>
      </c>
      <c r="BN49" s="438">
        <f>SUM(BB49:BM49)</f>
        <v>394284.3125758922</v>
      </c>
      <c r="BO49" s="312"/>
      <c r="BP49" s="497">
        <v>0.1</v>
      </c>
      <c r="BQ49" s="497"/>
      <c r="BR49" s="437">
        <f>$BP49*SUM(BR33:BR42)</f>
        <v>47661.941130900348</v>
      </c>
      <c r="BS49" s="437">
        <f t="shared" ref="BS49:CC49" si="250">$BP49*SUM(BS33:BS42)</f>
        <v>94527.843684939638</v>
      </c>
      <c r="BT49" s="437">
        <f t="shared" si="250"/>
        <v>114567.80989444522</v>
      </c>
      <c r="BU49" s="437">
        <f t="shared" si="250"/>
        <v>106551.82341064299</v>
      </c>
      <c r="BV49" s="437">
        <f t="shared" si="250"/>
        <v>109758.21800416388</v>
      </c>
      <c r="BW49" s="437">
        <f t="shared" si="250"/>
        <v>108475.66016675551</v>
      </c>
      <c r="BX49" s="437">
        <f t="shared" si="250"/>
        <v>108988.68330171886</v>
      </c>
      <c r="BY49" s="437">
        <f t="shared" si="250"/>
        <v>108783.47404773353</v>
      </c>
      <c r="BZ49" s="437">
        <f t="shared" si="250"/>
        <v>108865.55774932768</v>
      </c>
      <c r="CA49" s="437">
        <f t="shared" si="250"/>
        <v>108832.72426868998</v>
      </c>
      <c r="CB49" s="437">
        <f t="shared" si="250"/>
        <v>108845.85766094507</v>
      </c>
      <c r="CC49" s="437">
        <f t="shared" si="250"/>
        <v>108840.60430404302</v>
      </c>
      <c r="CD49" s="438">
        <f>SUM(BR49:CC49)</f>
        <v>1234700.197624306</v>
      </c>
      <c r="CF49" s="312"/>
      <c r="CG49" s="497">
        <v>0.1</v>
      </c>
      <c r="CH49" s="497"/>
      <c r="CI49" s="437">
        <f t="shared" ref="CI49:CT49" si="251">$BP49*SUM(CI33:CI43)</f>
        <v>152767.78551011797</v>
      </c>
      <c r="CJ49" s="437">
        <f t="shared" si="251"/>
        <v>193521.32368279411</v>
      </c>
      <c r="CK49" s="437">
        <f t="shared" si="251"/>
        <v>207902.34059880287</v>
      </c>
      <c r="CL49" s="437">
        <f t="shared" si="251"/>
        <v>204359.51640045128</v>
      </c>
      <c r="CM49" s="437">
        <f t="shared" si="251"/>
        <v>205291.09872685838</v>
      </c>
      <c r="CN49" s="437">
        <f t="shared" si="251"/>
        <v>205098.34488747347</v>
      </c>
      <c r="CO49" s="437">
        <f t="shared" si="251"/>
        <v>205181.65737175941</v>
      </c>
      <c r="CP49" s="437">
        <f t="shared" si="251"/>
        <v>205191.56277207268</v>
      </c>
      <c r="CQ49" s="437">
        <f t="shared" si="251"/>
        <v>205215.97825320606</v>
      </c>
      <c r="CR49" s="437">
        <f t="shared" si="251"/>
        <v>205233.40473523294</v>
      </c>
      <c r="CS49" s="437">
        <f t="shared" si="251"/>
        <v>205249.63717299761</v>
      </c>
      <c r="CT49" s="437">
        <f t="shared" si="251"/>
        <v>205263.59448954399</v>
      </c>
      <c r="CU49" s="438">
        <f>SUM(CI49:CT49)</f>
        <v>2400276.2446013107</v>
      </c>
      <c r="CW49" s="312"/>
      <c r="CX49" s="497">
        <v>0.1</v>
      </c>
      <c r="CY49" s="497"/>
      <c r="CZ49" s="437">
        <f t="shared" ref="CZ49:DK49" si="252">$BP49*SUM(CZ33:CZ43)</f>
        <v>334240.5349200152</v>
      </c>
      <c r="DA49" s="437">
        <f t="shared" si="252"/>
        <v>445875.22209315276</v>
      </c>
      <c r="DB49" s="437">
        <f t="shared" si="252"/>
        <v>433070.88339550328</v>
      </c>
      <c r="DC49" s="437">
        <f t="shared" si="252"/>
        <v>436391.00539256673</v>
      </c>
      <c r="DD49" s="437">
        <f t="shared" si="252"/>
        <v>435665.13255062047</v>
      </c>
      <c r="DE49" s="437">
        <f t="shared" si="252"/>
        <v>435937.73871126177</v>
      </c>
      <c r="DF49" s="437">
        <f t="shared" si="252"/>
        <v>435949.33287748689</v>
      </c>
      <c r="DG49" s="437">
        <f t="shared" si="252"/>
        <v>436016.21182901779</v>
      </c>
      <c r="DH49" s="437">
        <f t="shared" si="252"/>
        <v>436060.54739758634</v>
      </c>
      <c r="DI49" s="437">
        <f t="shared" si="252"/>
        <v>436102.88689858915</v>
      </c>
      <c r="DJ49" s="437">
        <f t="shared" si="252"/>
        <v>436139.04749234032</v>
      </c>
      <c r="DK49" s="437">
        <f t="shared" si="252"/>
        <v>436170.90962927905</v>
      </c>
      <c r="DL49" s="438">
        <f>SUM(CZ49:DK49)</f>
        <v>5137619.45318742</v>
      </c>
    </row>
    <row r="50" spans="2:116" outlineLevel="1" x14ac:dyDescent="0.2">
      <c r="B50" s="75"/>
      <c r="C50" s="9"/>
      <c r="D50" s="150" t="s">
        <v>125</v>
      </c>
      <c r="E50" s="150" t="s">
        <v>126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8"/>
      <c r="S50" s="9"/>
      <c r="T50" s="150"/>
      <c r="U50" s="150"/>
      <c r="V50" s="257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7">
        <f t="shared" si="152"/>
        <v>0</v>
      </c>
      <c r="AI50" s="9"/>
      <c r="AJ50" s="150"/>
      <c r="AK50" s="150"/>
      <c r="AL50" s="351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50">
        <f t="shared" si="154"/>
        <v>0</v>
      </c>
      <c r="AY50" s="312"/>
      <c r="AZ50" s="150"/>
      <c r="BA50" s="150"/>
      <c r="BB50" s="439"/>
      <c r="BC50" s="439"/>
      <c r="BD50" s="439"/>
      <c r="BE50" s="439"/>
      <c r="BF50" s="439"/>
      <c r="BG50" s="439"/>
      <c r="BH50" s="439"/>
      <c r="BI50" s="439"/>
      <c r="BJ50" s="439"/>
      <c r="BK50" s="439"/>
      <c r="BL50" s="439"/>
      <c r="BM50" s="439"/>
      <c r="BN50" s="438">
        <f>SUM(BB50:BM50)</f>
        <v>0</v>
      </c>
      <c r="BO50" s="9"/>
      <c r="BP50" s="150"/>
      <c r="BQ50" s="150"/>
      <c r="BR50" s="439"/>
      <c r="BS50" s="439"/>
      <c r="BT50" s="439"/>
      <c r="BU50" s="439"/>
      <c r="BV50" s="439"/>
      <c r="BW50" s="439"/>
      <c r="BX50" s="439"/>
      <c r="BY50" s="439"/>
      <c r="BZ50" s="439"/>
      <c r="CA50" s="439"/>
      <c r="CB50" s="439"/>
      <c r="CC50" s="439"/>
      <c r="CD50" s="438">
        <f>SUM(BR50:CC50)</f>
        <v>0</v>
      </c>
      <c r="CF50" s="9"/>
      <c r="CG50" s="150"/>
      <c r="CH50" s="150"/>
      <c r="CI50" s="439"/>
      <c r="CJ50" s="439"/>
      <c r="CK50" s="439"/>
      <c r="CL50" s="439"/>
      <c r="CM50" s="439"/>
      <c r="CN50" s="439"/>
      <c r="CO50" s="439"/>
      <c r="CP50" s="439"/>
      <c r="CQ50" s="439"/>
      <c r="CR50" s="439"/>
      <c r="CS50" s="439"/>
      <c r="CT50" s="439"/>
      <c r="CU50" s="438">
        <f>SUM(CI50:CT50)</f>
        <v>0</v>
      </c>
      <c r="CW50" s="9"/>
      <c r="CX50" s="150"/>
      <c r="CY50" s="150"/>
      <c r="CZ50" s="439"/>
      <c r="DA50" s="439"/>
      <c r="DB50" s="439"/>
      <c r="DC50" s="439"/>
      <c r="DD50" s="439"/>
      <c r="DE50" s="439"/>
      <c r="DF50" s="439"/>
      <c r="DG50" s="439"/>
      <c r="DH50" s="439"/>
      <c r="DI50" s="439"/>
      <c r="DJ50" s="439"/>
      <c r="DK50" s="439"/>
      <c r="DL50" s="438">
        <f>SUM(CZ50:DK50)</f>
        <v>0</v>
      </c>
    </row>
    <row r="51" spans="2:116" outlineLevel="1" x14ac:dyDescent="0.2">
      <c r="B51" s="75"/>
      <c r="C51" s="9"/>
      <c r="D51" s="150"/>
      <c r="E51" s="150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8"/>
      <c r="S51" s="594" t="s">
        <v>236</v>
      </c>
      <c r="T51" s="150" t="s">
        <v>237</v>
      </c>
      <c r="U51" s="150" t="s">
        <v>238</v>
      </c>
      <c r="V51" s="257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7"/>
      <c r="AI51" s="9"/>
      <c r="AJ51" s="150" t="s">
        <v>237</v>
      </c>
      <c r="AK51" s="150" t="s">
        <v>238</v>
      </c>
      <c r="AL51" s="351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50"/>
      <c r="AY51" s="312"/>
      <c r="AZ51" s="150" t="s">
        <v>237</v>
      </c>
      <c r="BA51" s="150" t="s">
        <v>238</v>
      </c>
      <c r="BB51" s="439"/>
      <c r="BC51" s="439"/>
      <c r="BD51" s="439"/>
      <c r="BE51" s="439"/>
      <c r="BF51" s="439"/>
      <c r="BG51" s="439"/>
      <c r="BH51" s="439"/>
      <c r="BI51" s="439"/>
      <c r="BJ51" s="439"/>
      <c r="BK51" s="439"/>
      <c r="BL51" s="439"/>
      <c r="BM51" s="439"/>
      <c r="BN51" s="438"/>
      <c r="BO51" s="9"/>
      <c r="BP51" s="150" t="s">
        <v>237</v>
      </c>
      <c r="BQ51" s="150" t="s">
        <v>238</v>
      </c>
      <c r="BR51" s="439"/>
      <c r="BS51" s="439"/>
      <c r="BT51" s="439"/>
      <c r="BU51" s="439"/>
      <c r="BV51" s="439"/>
      <c r="BW51" s="439"/>
      <c r="BX51" s="439"/>
      <c r="BY51" s="439"/>
      <c r="BZ51" s="439"/>
      <c r="CA51" s="439"/>
      <c r="CB51" s="439"/>
      <c r="CC51" s="439"/>
      <c r="CD51" s="438"/>
      <c r="CF51" s="9"/>
      <c r="CG51" s="150" t="s">
        <v>237</v>
      </c>
      <c r="CH51" s="150" t="s">
        <v>238</v>
      </c>
      <c r="CI51" s="439"/>
      <c r="CJ51" s="439"/>
      <c r="CK51" s="439"/>
      <c r="CL51" s="439"/>
      <c r="CM51" s="439"/>
      <c r="CN51" s="439"/>
      <c r="CO51" s="439"/>
      <c r="CP51" s="439"/>
      <c r="CQ51" s="439"/>
      <c r="CR51" s="439"/>
      <c r="CS51" s="439"/>
      <c r="CT51" s="439"/>
      <c r="CU51" s="438"/>
      <c r="CW51" s="9"/>
      <c r="CX51" s="150" t="s">
        <v>237</v>
      </c>
      <c r="CY51" s="150" t="s">
        <v>238</v>
      </c>
      <c r="CZ51" s="439"/>
      <c r="DA51" s="439"/>
      <c r="DB51" s="439"/>
      <c r="DC51" s="439"/>
      <c r="DD51" s="439"/>
      <c r="DE51" s="439"/>
      <c r="DF51" s="439"/>
      <c r="DG51" s="439"/>
      <c r="DH51" s="439"/>
      <c r="DI51" s="439"/>
      <c r="DJ51" s="439"/>
      <c r="DK51" s="439"/>
      <c r="DL51" s="438"/>
    </row>
    <row r="52" spans="2:116" outlineLevel="1" x14ac:dyDescent="0.2">
      <c r="B52" s="177" t="s">
        <v>212</v>
      </c>
      <c r="C52" s="9"/>
      <c r="D52" s="150"/>
      <c r="E52" s="150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8"/>
      <c r="S52" s="554">
        <f>T52*U52</f>
        <v>3</v>
      </c>
      <c r="T52" s="174">
        <v>15</v>
      </c>
      <c r="U52" s="551">
        <v>0.2</v>
      </c>
      <c r="V52" s="257">
        <f>$U$52*V33</f>
        <v>0</v>
      </c>
      <c r="W52" s="257">
        <f t="shared" ref="W52:AG52" si="253">$U$52*W33</f>
        <v>0</v>
      </c>
      <c r="X52" s="257">
        <f t="shared" si="253"/>
        <v>0</v>
      </c>
      <c r="Y52" s="257">
        <f t="shared" si="253"/>
        <v>0</v>
      </c>
      <c r="Z52" s="257">
        <f t="shared" si="253"/>
        <v>0</v>
      </c>
      <c r="AA52" s="257">
        <f t="shared" si="253"/>
        <v>0</v>
      </c>
      <c r="AB52" s="257">
        <f t="shared" si="253"/>
        <v>0</v>
      </c>
      <c r="AC52" s="257">
        <f t="shared" si="253"/>
        <v>0</v>
      </c>
      <c r="AD52" s="257">
        <f t="shared" si="253"/>
        <v>0</v>
      </c>
      <c r="AE52" s="257">
        <f t="shared" si="253"/>
        <v>0</v>
      </c>
      <c r="AF52" s="257">
        <f t="shared" si="253"/>
        <v>0</v>
      </c>
      <c r="AG52" s="257">
        <f t="shared" si="253"/>
        <v>0</v>
      </c>
      <c r="AH52" s="237">
        <f>SUM(V52:AG52)</f>
        <v>0</v>
      </c>
      <c r="AI52" s="9"/>
      <c r="AJ52" s="174">
        <v>15</v>
      </c>
      <c r="AK52" s="551">
        <v>0.2</v>
      </c>
      <c r="AL52" s="351">
        <f>$AK$52*AL33</f>
        <v>11.500000000000002</v>
      </c>
      <c r="AM52" s="351">
        <f t="shared" ref="AM52:AW52" si="254">$AK$52*AM33</f>
        <v>74.750000000000014</v>
      </c>
      <c r="AN52" s="351">
        <f t="shared" si="254"/>
        <v>100.62500000000004</v>
      </c>
      <c r="AO52" s="351">
        <f t="shared" si="254"/>
        <v>87.687500000000014</v>
      </c>
      <c r="AP52" s="351">
        <f t="shared" si="254"/>
        <v>94.156250000000028</v>
      </c>
      <c r="AQ52" s="351">
        <f t="shared" si="254"/>
        <v>90.921875000000014</v>
      </c>
      <c r="AR52" s="351">
        <f t="shared" si="254"/>
        <v>92.539062500000028</v>
      </c>
      <c r="AS52" s="351">
        <f t="shared" si="254"/>
        <v>91.730468750000014</v>
      </c>
      <c r="AT52" s="351">
        <f t="shared" si="254"/>
        <v>107.13476562500003</v>
      </c>
      <c r="AU52" s="351">
        <f t="shared" si="254"/>
        <v>189.4326171875</v>
      </c>
      <c r="AV52" s="351">
        <f t="shared" si="254"/>
        <v>223.28369140625</v>
      </c>
      <c r="AW52" s="351">
        <f t="shared" si="254"/>
        <v>206.358154296875</v>
      </c>
      <c r="AX52" s="350">
        <f>SUM(AL52:AW52)</f>
        <v>1370.119384765625</v>
      </c>
      <c r="AY52" s="312"/>
      <c r="AZ52" s="174">
        <v>15</v>
      </c>
      <c r="BA52" s="551">
        <v>0.2</v>
      </c>
      <c r="BB52" s="666">
        <f>$BA$52*BB33</f>
        <v>383.84804262907608</v>
      </c>
      <c r="BC52" s="439">
        <f t="shared" ref="BC52:BM52" si="255">$BA$52*BC33</f>
        <v>620.1564351222828</v>
      </c>
      <c r="BD52" s="439">
        <f t="shared" si="255"/>
        <v>684.5461216032611</v>
      </c>
      <c r="BE52" s="439">
        <f t="shared" si="255"/>
        <v>658.79024701086973</v>
      </c>
      <c r="BF52" s="439">
        <f t="shared" si="255"/>
        <v>669.09259684782614</v>
      </c>
      <c r="BG52" s="439">
        <f t="shared" si="255"/>
        <v>664.97165691304372</v>
      </c>
      <c r="BH52" s="439">
        <f t="shared" si="255"/>
        <v>666.62003288695655</v>
      </c>
      <c r="BI52" s="439">
        <f t="shared" si="255"/>
        <v>665.96068249739153</v>
      </c>
      <c r="BJ52" s="439">
        <f t="shared" si="255"/>
        <v>666.22442265321752</v>
      </c>
      <c r="BK52" s="439">
        <f t="shared" si="255"/>
        <v>666.11892659088721</v>
      </c>
      <c r="BL52" s="439">
        <f t="shared" si="255"/>
        <v>666.16112501581927</v>
      </c>
      <c r="BM52" s="439">
        <f t="shared" si="255"/>
        <v>666.14424564584647</v>
      </c>
      <c r="BN52" s="438">
        <f>SUM(BB52:BM52)</f>
        <v>7678.6345354164778</v>
      </c>
      <c r="BO52" s="9"/>
      <c r="BP52" s="174">
        <v>15</v>
      </c>
      <c r="BQ52" s="551">
        <v>0.2</v>
      </c>
      <c r="BR52" s="439">
        <f>$BQ$52*BR33</f>
        <v>928.47937267987675</v>
      </c>
      <c r="BS52" s="439">
        <f t="shared" ref="BS52:CC52" si="256">$BQ$52*BS33</f>
        <v>1841.4515003559673</v>
      </c>
      <c r="BT52" s="439">
        <f t="shared" si="256"/>
        <v>2231.8404524891926</v>
      </c>
      <c r="BU52" s="439">
        <f t="shared" si="256"/>
        <v>2075.6848716359023</v>
      </c>
      <c r="BV52" s="439">
        <f t="shared" si="256"/>
        <v>2138.1471039772182</v>
      </c>
      <c r="BW52" s="439">
        <f t="shared" si="256"/>
        <v>2113.162211040692</v>
      </c>
      <c r="BX52" s="439">
        <f t="shared" si="256"/>
        <v>2123.1561682153024</v>
      </c>
      <c r="BY52" s="439">
        <f t="shared" si="256"/>
        <v>2119.1585853454581</v>
      </c>
      <c r="BZ52" s="439">
        <f t="shared" si="256"/>
        <v>2120.7576184933964</v>
      </c>
      <c r="CA52" s="439">
        <f t="shared" si="256"/>
        <v>2120.1180052342206</v>
      </c>
      <c r="CB52" s="439">
        <f t="shared" si="256"/>
        <v>2120.373850537891</v>
      </c>
      <c r="CC52" s="439">
        <f t="shared" si="256"/>
        <v>2120.2715124164229</v>
      </c>
      <c r="CD52" s="438">
        <f>SUM(BR52:CC52)</f>
        <v>24052.60125242154</v>
      </c>
      <c r="CF52" s="9"/>
      <c r="CG52" s="174">
        <v>15</v>
      </c>
      <c r="CH52" s="551">
        <v>0.2</v>
      </c>
      <c r="CI52" s="439">
        <f>$BQ$52*CI33</f>
        <v>2964.9205119887743</v>
      </c>
      <c r="CJ52" s="439">
        <f t="shared" ref="CJ52:CT52" si="257">$BQ$52*CJ33</f>
        <v>3757.7830298975441</v>
      </c>
      <c r="CK52" s="439">
        <f t="shared" si="257"/>
        <v>4037.024830760909</v>
      </c>
      <c r="CL52" s="439">
        <f t="shared" si="257"/>
        <v>3967.2143805450673</v>
      </c>
      <c r="CM52" s="439">
        <f t="shared" si="257"/>
        <v>3984.6669930990279</v>
      </c>
      <c r="CN52" s="439">
        <f t="shared" si="257"/>
        <v>3980.303839960538</v>
      </c>
      <c r="CO52" s="439">
        <f t="shared" si="257"/>
        <v>3981.3946282451602</v>
      </c>
      <c r="CP52" s="439">
        <f t="shared" si="257"/>
        <v>3981.1219311740047</v>
      </c>
      <c r="CQ52" s="439">
        <f t="shared" si="257"/>
        <v>3981.1901054417935</v>
      </c>
      <c r="CR52" s="439">
        <f t="shared" si="257"/>
        <v>3981.1730618748466</v>
      </c>
      <c r="CS52" s="439">
        <f t="shared" si="257"/>
        <v>3981.1773227665831</v>
      </c>
      <c r="CT52" s="439">
        <f t="shared" si="257"/>
        <v>3981.1762575436487</v>
      </c>
      <c r="CU52" s="438">
        <f>SUM(CI52:CT52)</f>
        <v>46579.146893297904</v>
      </c>
      <c r="CW52" s="9"/>
      <c r="CX52" s="174">
        <v>15</v>
      </c>
      <c r="CY52" s="551">
        <v>0.2</v>
      </c>
      <c r="CZ52" s="439">
        <f>$BQ$52*CZ33</f>
        <v>6488.8511562023232</v>
      </c>
      <c r="DA52" s="439">
        <f t="shared" ref="DA52:DK52" si="258">$BQ$52*DA33</f>
        <v>8661.1971374200075</v>
      </c>
      <c r="DB52" s="439">
        <f t="shared" si="258"/>
        <v>8409.7007156449999</v>
      </c>
      <c r="DC52" s="439">
        <f t="shared" si="258"/>
        <v>8472.5748210887505</v>
      </c>
      <c r="DD52" s="439">
        <f t="shared" si="258"/>
        <v>8456.8562947278133</v>
      </c>
      <c r="DE52" s="439">
        <f t="shared" si="258"/>
        <v>8460.7859263180471</v>
      </c>
      <c r="DF52" s="439">
        <f t="shared" si="258"/>
        <v>8459.8035184204891</v>
      </c>
      <c r="DG52" s="439">
        <f t="shared" si="258"/>
        <v>8460.0491203948786</v>
      </c>
      <c r="DH52" s="439">
        <f t="shared" si="258"/>
        <v>8459.9877199012808</v>
      </c>
      <c r="DI52" s="439">
        <f t="shared" si="258"/>
        <v>8460.0030700246807</v>
      </c>
      <c r="DJ52" s="439">
        <f t="shared" si="258"/>
        <v>8459.9992324938303</v>
      </c>
      <c r="DK52" s="439">
        <f t="shared" si="258"/>
        <v>8460.0001918765429</v>
      </c>
      <c r="DL52" s="438">
        <f>SUM(CZ52:DK52)</f>
        <v>99709.808904513673</v>
      </c>
    </row>
    <row r="53" spans="2:116" outlineLevel="1" x14ac:dyDescent="0.2">
      <c r="B53" s="177" t="s">
        <v>212</v>
      </c>
      <c r="C53" s="9"/>
      <c r="D53" s="150"/>
      <c r="E53" s="150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8"/>
      <c r="S53" s="554">
        <f t="shared" ref="S53:S72" si="259">T53*U53</f>
        <v>4</v>
      </c>
      <c r="T53" s="174">
        <v>20</v>
      </c>
      <c r="U53" s="551">
        <v>0.2</v>
      </c>
      <c r="V53" s="257">
        <f>$U$53*V34</f>
        <v>0</v>
      </c>
      <c r="W53" s="257">
        <f t="shared" ref="W53:AG53" si="260">$U$53*W34</f>
        <v>0</v>
      </c>
      <c r="X53" s="257">
        <f t="shared" si="260"/>
        <v>0</v>
      </c>
      <c r="Y53" s="257">
        <f t="shared" si="260"/>
        <v>0</v>
      </c>
      <c r="Z53" s="257">
        <f t="shared" si="260"/>
        <v>0</v>
      </c>
      <c r="AA53" s="257">
        <f t="shared" si="260"/>
        <v>0</v>
      </c>
      <c r="AB53" s="257">
        <f t="shared" si="260"/>
        <v>0</v>
      </c>
      <c r="AC53" s="257">
        <f t="shared" si="260"/>
        <v>0</v>
      </c>
      <c r="AD53" s="257">
        <f t="shared" si="260"/>
        <v>0</v>
      </c>
      <c r="AE53" s="257">
        <f t="shared" si="260"/>
        <v>0</v>
      </c>
      <c r="AF53" s="257">
        <f t="shared" si="260"/>
        <v>0</v>
      </c>
      <c r="AG53" s="257">
        <f t="shared" si="260"/>
        <v>0</v>
      </c>
      <c r="AH53" s="237">
        <f t="shared" ref="AH53:AH72" si="261">SUM(V53:AG53)</f>
        <v>0</v>
      </c>
      <c r="AI53" s="9"/>
      <c r="AJ53" s="174">
        <v>20</v>
      </c>
      <c r="AK53" s="551">
        <v>0.2</v>
      </c>
      <c r="AL53" s="351">
        <f>$AK$53*AL34</f>
        <v>15.333333333333337</v>
      </c>
      <c r="AM53" s="351">
        <f t="shared" ref="AM53:AW53" si="262">$AK$53*AM34</f>
        <v>99.666666666666686</v>
      </c>
      <c r="AN53" s="351">
        <f t="shared" si="262"/>
        <v>134.16666666666671</v>
      </c>
      <c r="AO53" s="351">
        <f t="shared" si="262"/>
        <v>116.9166666666667</v>
      </c>
      <c r="AP53" s="351">
        <f t="shared" si="262"/>
        <v>125.5416666666667</v>
      </c>
      <c r="AQ53" s="351">
        <f t="shared" si="262"/>
        <v>121.2291666666667</v>
      </c>
      <c r="AR53" s="351">
        <f t="shared" si="262"/>
        <v>123.3854166666667</v>
      </c>
      <c r="AS53" s="351">
        <f t="shared" si="262"/>
        <v>122.3072916666667</v>
      </c>
      <c r="AT53" s="351">
        <f t="shared" si="262"/>
        <v>142.84635416666671</v>
      </c>
      <c r="AU53" s="351">
        <f t="shared" si="262"/>
        <v>252.57682291666666</v>
      </c>
      <c r="AV53" s="351">
        <f t="shared" si="262"/>
        <v>297.71158854166669</v>
      </c>
      <c r="AW53" s="351">
        <f t="shared" si="262"/>
        <v>275.14420572916669</v>
      </c>
      <c r="AX53" s="350">
        <f t="shared" ref="AX53:AX72" si="263">SUM(AL53:AW53)</f>
        <v>1826.8258463541672</v>
      </c>
      <c r="AY53" s="312"/>
      <c r="AZ53" s="174">
        <v>20</v>
      </c>
      <c r="BA53" s="551">
        <v>0.2</v>
      </c>
      <c r="BB53" s="439">
        <f>$BA$53*BB34</f>
        <v>511.79739017210142</v>
      </c>
      <c r="BC53" s="439">
        <f t="shared" ref="BC53:BM53" si="264">$BA$53*BC34</f>
        <v>826.87524682971025</v>
      </c>
      <c r="BD53" s="439">
        <f t="shared" si="264"/>
        <v>912.72816213768135</v>
      </c>
      <c r="BE53" s="439">
        <f t="shared" si="264"/>
        <v>878.38699601449287</v>
      </c>
      <c r="BF53" s="439">
        <f t="shared" si="264"/>
        <v>892.12346246376819</v>
      </c>
      <c r="BG53" s="439">
        <f t="shared" si="264"/>
        <v>886.62887588405817</v>
      </c>
      <c r="BH53" s="439">
        <f t="shared" si="264"/>
        <v>888.82671051594207</v>
      </c>
      <c r="BI53" s="439">
        <f t="shared" si="264"/>
        <v>887.94757666318856</v>
      </c>
      <c r="BJ53" s="439">
        <f t="shared" si="264"/>
        <v>888.29923020428998</v>
      </c>
      <c r="BK53" s="439">
        <f t="shared" si="264"/>
        <v>888.1585687878495</v>
      </c>
      <c r="BL53" s="439">
        <f t="shared" si="264"/>
        <v>888.21483335442554</v>
      </c>
      <c r="BM53" s="439">
        <f t="shared" si="264"/>
        <v>888.19232752779521</v>
      </c>
      <c r="BN53" s="438">
        <f t="shared" ref="BN53:BN72" si="265">SUM(BB53:BM53)</f>
        <v>10238.179380555302</v>
      </c>
      <c r="BO53" s="9"/>
      <c r="BP53" s="174">
        <v>20</v>
      </c>
      <c r="BQ53" s="551">
        <v>0.2</v>
      </c>
      <c r="BR53" s="439">
        <f>$BQ$53*BR34</f>
        <v>1237.9724969065026</v>
      </c>
      <c r="BS53" s="439">
        <f t="shared" ref="BS53:CC53" si="266">$BQ$53*BS34</f>
        <v>2455.2686671412894</v>
      </c>
      <c r="BT53" s="439">
        <f t="shared" si="266"/>
        <v>2975.7872699855902</v>
      </c>
      <c r="BU53" s="439">
        <f t="shared" si="266"/>
        <v>2767.5798288478695</v>
      </c>
      <c r="BV53" s="439">
        <f t="shared" si="266"/>
        <v>2850.8628053029579</v>
      </c>
      <c r="BW53" s="439">
        <f t="shared" si="266"/>
        <v>2817.5496147209228</v>
      </c>
      <c r="BX53" s="439">
        <f t="shared" si="266"/>
        <v>2830.8748909537371</v>
      </c>
      <c r="BY53" s="439">
        <f t="shared" si="266"/>
        <v>2825.5447804606106</v>
      </c>
      <c r="BZ53" s="439">
        <f t="shared" si="266"/>
        <v>2827.6768246578613</v>
      </c>
      <c r="CA53" s="439">
        <f t="shared" si="266"/>
        <v>2826.8240069789608</v>
      </c>
      <c r="CB53" s="439">
        <f t="shared" si="266"/>
        <v>2827.1651340505214</v>
      </c>
      <c r="CC53" s="439">
        <f t="shared" si="266"/>
        <v>2827.0286832218972</v>
      </c>
      <c r="CD53" s="438">
        <f t="shared" ref="CD53:CD72" si="267">SUM(BR53:CC53)</f>
        <v>32070.135003228723</v>
      </c>
      <c r="CF53" s="9"/>
      <c r="CG53" s="174">
        <v>20</v>
      </c>
      <c r="CH53" s="551">
        <v>0.2</v>
      </c>
      <c r="CI53" s="439">
        <f>$BQ$53*CI34</f>
        <v>3953.2273493183661</v>
      </c>
      <c r="CJ53" s="439">
        <f t="shared" ref="CJ53:CT53" si="268">$BQ$53*CJ34</f>
        <v>5010.3773731967249</v>
      </c>
      <c r="CK53" s="439">
        <f t="shared" si="268"/>
        <v>5382.6997743478787</v>
      </c>
      <c r="CL53" s="439">
        <f t="shared" si="268"/>
        <v>5289.6191740600907</v>
      </c>
      <c r="CM53" s="439">
        <f t="shared" si="268"/>
        <v>5312.8893241320366</v>
      </c>
      <c r="CN53" s="439">
        <f t="shared" si="268"/>
        <v>5307.0717866140512</v>
      </c>
      <c r="CO53" s="439">
        <f t="shared" si="268"/>
        <v>5308.5261709935476</v>
      </c>
      <c r="CP53" s="439">
        <f t="shared" si="268"/>
        <v>5308.1625748986735</v>
      </c>
      <c r="CQ53" s="439">
        <f t="shared" si="268"/>
        <v>5308.253473922392</v>
      </c>
      <c r="CR53" s="439">
        <f t="shared" si="268"/>
        <v>5308.2307491664615</v>
      </c>
      <c r="CS53" s="439">
        <f t="shared" si="268"/>
        <v>5308.2364303554441</v>
      </c>
      <c r="CT53" s="439">
        <f t="shared" si="268"/>
        <v>5308.235010058198</v>
      </c>
      <c r="CU53" s="438">
        <f t="shared" ref="CU53:CU61" si="269">SUM(CI53:CT53)</f>
        <v>62105.529191063863</v>
      </c>
      <c r="CW53" s="9"/>
      <c r="CX53" s="174">
        <v>20</v>
      </c>
      <c r="CY53" s="551">
        <v>0.2</v>
      </c>
      <c r="CZ53" s="439">
        <f>$BQ$53*CZ34</f>
        <v>8651.8015416030976</v>
      </c>
      <c r="DA53" s="439">
        <f>$BQ$53*DA34</f>
        <v>11548.262849893343</v>
      </c>
      <c r="DB53" s="439">
        <f>$BQ$53*DB34</f>
        <v>11212.934287526667</v>
      </c>
      <c r="DC53" s="439">
        <f>$BQ$53*DC34</f>
        <v>11296.766428118333</v>
      </c>
      <c r="DD53" s="439">
        <f>$BQ$53*DD34</f>
        <v>11275.808392970417</v>
      </c>
      <c r="DE53" s="439">
        <f>$BQ$53*DE34</f>
        <v>11281.047901757396</v>
      </c>
      <c r="DF53" s="439">
        <f>$BQ$53*DF34</f>
        <v>11279.738024560651</v>
      </c>
      <c r="DG53" s="439">
        <f>$BQ$53*DG34</f>
        <v>11280.065493859838</v>
      </c>
      <c r="DH53" s="439">
        <f>$BQ$53*DH34</f>
        <v>11279.98362653504</v>
      </c>
      <c r="DI53" s="439">
        <f>$BQ$53*DI34</f>
        <v>11280.00409336624</v>
      </c>
      <c r="DJ53" s="439">
        <f>$BQ$53*DJ34</f>
        <v>11279.99897665844</v>
      </c>
      <c r="DK53" s="439">
        <f>$BQ$53*DK34</f>
        <v>11280.00025583539</v>
      </c>
      <c r="DL53" s="438">
        <f t="shared" ref="DL53:DL61" si="270">SUM(CZ53:DK53)</f>
        <v>132946.41187268487</v>
      </c>
    </row>
    <row r="54" spans="2:116" outlineLevel="1" x14ac:dyDescent="0.2">
      <c r="B54" s="177" t="s">
        <v>212</v>
      </c>
      <c r="C54" s="9"/>
      <c r="D54" s="150"/>
      <c r="E54" s="150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8"/>
      <c r="S54" s="554">
        <f t="shared" si="259"/>
        <v>7</v>
      </c>
      <c r="T54" s="174">
        <v>35</v>
      </c>
      <c r="U54" s="551">
        <v>0.2</v>
      </c>
      <c r="V54" s="257">
        <f>$U$54*V35</f>
        <v>0</v>
      </c>
      <c r="W54" s="257">
        <f t="shared" ref="W54:AG54" si="271">$U$54*W35</f>
        <v>0</v>
      </c>
      <c r="X54" s="257">
        <f t="shared" si="271"/>
        <v>0</v>
      </c>
      <c r="Y54" s="257">
        <f t="shared" si="271"/>
        <v>0</v>
      </c>
      <c r="Z54" s="257">
        <f t="shared" si="271"/>
        <v>0</v>
      </c>
      <c r="AA54" s="257">
        <f t="shared" si="271"/>
        <v>0</v>
      </c>
      <c r="AB54" s="257">
        <f t="shared" si="271"/>
        <v>0</v>
      </c>
      <c r="AC54" s="257">
        <f t="shared" si="271"/>
        <v>0</v>
      </c>
      <c r="AD54" s="257">
        <f t="shared" si="271"/>
        <v>0</v>
      </c>
      <c r="AE54" s="257">
        <f t="shared" si="271"/>
        <v>0</v>
      </c>
      <c r="AF54" s="257">
        <f t="shared" si="271"/>
        <v>0</v>
      </c>
      <c r="AG54" s="257">
        <f t="shared" si="271"/>
        <v>0</v>
      </c>
      <c r="AH54" s="237">
        <f t="shared" si="261"/>
        <v>0</v>
      </c>
      <c r="AI54" s="9"/>
      <c r="AJ54" s="174">
        <v>35</v>
      </c>
      <c r="AK54" s="551">
        <v>0.2</v>
      </c>
      <c r="AL54" s="351">
        <f>$AK$54*AL35</f>
        <v>26.833333333333339</v>
      </c>
      <c r="AM54" s="351">
        <f t="shared" ref="AM54:AW54" si="272">$AK$54*AM35</f>
        <v>174.41666666666671</v>
      </c>
      <c r="AN54" s="351">
        <f t="shared" si="272"/>
        <v>234.79166666666674</v>
      </c>
      <c r="AO54" s="351">
        <f t="shared" si="272"/>
        <v>204.60416666666671</v>
      </c>
      <c r="AP54" s="351">
        <f t="shared" si="272"/>
        <v>219.69791666666674</v>
      </c>
      <c r="AQ54" s="351">
        <f t="shared" si="272"/>
        <v>212.15104166666671</v>
      </c>
      <c r="AR54" s="351">
        <f t="shared" si="272"/>
        <v>215.92447916666674</v>
      </c>
      <c r="AS54" s="351">
        <f t="shared" si="272"/>
        <v>214.03776041666671</v>
      </c>
      <c r="AT54" s="351">
        <f t="shared" si="272"/>
        <v>249.98111979166671</v>
      </c>
      <c r="AU54" s="351">
        <f t="shared" si="272"/>
        <v>442.00944010416663</v>
      </c>
      <c r="AV54" s="351">
        <f t="shared" si="272"/>
        <v>520.99527994791674</v>
      </c>
      <c r="AW54" s="351">
        <f t="shared" si="272"/>
        <v>481.50236002604174</v>
      </c>
      <c r="AX54" s="350">
        <f t="shared" si="263"/>
        <v>3196.9452311197929</v>
      </c>
      <c r="AY54" s="312"/>
      <c r="AZ54" s="174">
        <v>35</v>
      </c>
      <c r="BA54" s="551">
        <v>0.2</v>
      </c>
      <c r="BB54" s="439">
        <f>$BA$54*BB35</f>
        <v>895.64543280117744</v>
      </c>
      <c r="BC54" s="439">
        <f t="shared" ref="BC54:BM54" si="273">$BA$54*BC35</f>
        <v>1447.0316819519931</v>
      </c>
      <c r="BD54" s="439">
        <f t="shared" si="273"/>
        <v>1597.2742837409423</v>
      </c>
      <c r="BE54" s="439">
        <f t="shared" si="273"/>
        <v>1537.1772430253625</v>
      </c>
      <c r="BF54" s="439">
        <f t="shared" si="273"/>
        <v>1561.2160593115943</v>
      </c>
      <c r="BG54" s="439">
        <f t="shared" si="273"/>
        <v>1551.6005327971018</v>
      </c>
      <c r="BH54" s="439">
        <f t="shared" si="273"/>
        <v>1555.4467434028986</v>
      </c>
      <c r="BI54" s="439">
        <f t="shared" si="273"/>
        <v>1553.9082591605802</v>
      </c>
      <c r="BJ54" s="439">
        <f t="shared" si="273"/>
        <v>1554.5236528575076</v>
      </c>
      <c r="BK54" s="439">
        <f t="shared" si="273"/>
        <v>1554.2774953787366</v>
      </c>
      <c r="BL54" s="439">
        <f t="shared" si="273"/>
        <v>1554.3759583702449</v>
      </c>
      <c r="BM54" s="439">
        <f t="shared" si="273"/>
        <v>1554.3365731736417</v>
      </c>
      <c r="BN54" s="438">
        <f t="shared" si="265"/>
        <v>17916.813915971783</v>
      </c>
      <c r="BO54" s="9"/>
      <c r="BP54" s="174">
        <v>35</v>
      </c>
      <c r="BQ54" s="551">
        <v>0.2</v>
      </c>
      <c r="BR54" s="439">
        <f>$BQ$54*BR35</f>
        <v>2166.451869586379</v>
      </c>
      <c r="BS54" s="439">
        <f t="shared" ref="BS54:CC54" si="274">$BQ$54*BS35</f>
        <v>4296.7201674972566</v>
      </c>
      <c r="BT54" s="439">
        <f t="shared" si="274"/>
        <v>5207.6277224747828</v>
      </c>
      <c r="BU54" s="439">
        <f t="shared" si="274"/>
        <v>4843.2647004837718</v>
      </c>
      <c r="BV54" s="439">
        <f t="shared" si="274"/>
        <v>4989.0099092801765</v>
      </c>
      <c r="BW54" s="439">
        <f t="shared" si="274"/>
        <v>4930.7118257616148</v>
      </c>
      <c r="BX54" s="439">
        <f t="shared" si="274"/>
        <v>4954.0310591690395</v>
      </c>
      <c r="BY54" s="439">
        <f t="shared" si="274"/>
        <v>4944.7033658060682</v>
      </c>
      <c r="BZ54" s="439">
        <f t="shared" si="274"/>
        <v>4948.4344431512582</v>
      </c>
      <c r="CA54" s="439">
        <f t="shared" si="274"/>
        <v>4946.9420122131814</v>
      </c>
      <c r="CB54" s="439">
        <f t="shared" si="274"/>
        <v>4947.5389845884129</v>
      </c>
      <c r="CC54" s="439">
        <f t="shared" si="274"/>
        <v>4947.3001956383205</v>
      </c>
      <c r="CD54" s="438">
        <f t="shared" si="267"/>
        <v>56122.73625565027</v>
      </c>
      <c r="CF54" s="9"/>
      <c r="CG54" s="174">
        <v>35</v>
      </c>
      <c r="CH54" s="551">
        <v>0.2</v>
      </c>
      <c r="CI54" s="439">
        <f>$BQ$54*CI35</f>
        <v>6918.1478613071413</v>
      </c>
      <c r="CJ54" s="439">
        <f t="shared" ref="CJ54:CT54" si="275">$BQ$54*CJ35</f>
        <v>8768.160403094269</v>
      </c>
      <c r="CK54" s="439">
        <f t="shared" si="275"/>
        <v>9419.7246051087859</v>
      </c>
      <c r="CL54" s="439">
        <f t="shared" si="275"/>
        <v>9256.8335546051585</v>
      </c>
      <c r="CM54" s="439">
        <f t="shared" si="275"/>
        <v>9297.5563172310631</v>
      </c>
      <c r="CN54" s="439">
        <f t="shared" si="275"/>
        <v>9287.3756265745888</v>
      </c>
      <c r="CO54" s="439">
        <f t="shared" si="275"/>
        <v>9289.9207992387073</v>
      </c>
      <c r="CP54" s="439">
        <f t="shared" si="275"/>
        <v>9289.2845060726777</v>
      </c>
      <c r="CQ54" s="439">
        <f t="shared" si="275"/>
        <v>9289.4435793641842</v>
      </c>
      <c r="CR54" s="439">
        <f t="shared" si="275"/>
        <v>9289.4038110413076</v>
      </c>
      <c r="CS54" s="439">
        <f t="shared" si="275"/>
        <v>9289.4137531220276</v>
      </c>
      <c r="CT54" s="439">
        <f t="shared" si="275"/>
        <v>9289.4112676018467</v>
      </c>
      <c r="CU54" s="438">
        <f t="shared" si="269"/>
        <v>108684.67608436177</v>
      </c>
      <c r="CW54" s="9"/>
      <c r="CX54" s="174">
        <v>35</v>
      </c>
      <c r="CY54" s="551">
        <v>0.2</v>
      </c>
      <c r="CZ54" s="439">
        <f>$BQ$54*CZ35</f>
        <v>15140.652697805421</v>
      </c>
      <c r="DA54" s="439">
        <f t="shared" ref="DA54:DK54" si="276">$BQ$54*DA35</f>
        <v>20209.459987313352</v>
      </c>
      <c r="DB54" s="439">
        <f t="shared" si="276"/>
        <v>19622.635003171668</v>
      </c>
      <c r="DC54" s="439">
        <f t="shared" si="276"/>
        <v>19769.341249207086</v>
      </c>
      <c r="DD54" s="439">
        <f t="shared" si="276"/>
        <v>19732.66468769823</v>
      </c>
      <c r="DE54" s="439">
        <f t="shared" si="276"/>
        <v>19741.833828075443</v>
      </c>
      <c r="DF54" s="439">
        <f t="shared" si="276"/>
        <v>19739.54154298114</v>
      </c>
      <c r="DG54" s="439">
        <f t="shared" si="276"/>
        <v>19740.114614254719</v>
      </c>
      <c r="DH54" s="439">
        <f t="shared" si="276"/>
        <v>19739.971346436323</v>
      </c>
      <c r="DI54" s="439">
        <f t="shared" si="276"/>
        <v>19740.007163390925</v>
      </c>
      <c r="DJ54" s="439">
        <f t="shared" si="276"/>
        <v>19739.998209152272</v>
      </c>
      <c r="DK54" s="439">
        <f t="shared" si="276"/>
        <v>19740.000447711936</v>
      </c>
      <c r="DL54" s="438">
        <f t="shared" si="270"/>
        <v>232656.2207771985</v>
      </c>
    </row>
    <row r="55" spans="2:116" outlineLevel="1" x14ac:dyDescent="0.2">
      <c r="B55" s="177" t="s">
        <v>212</v>
      </c>
      <c r="C55" s="9"/>
      <c r="D55" s="150"/>
      <c r="E55" s="150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8"/>
      <c r="S55" s="554">
        <f t="shared" si="259"/>
        <v>10</v>
      </c>
      <c r="T55" s="174">
        <v>50</v>
      </c>
      <c r="U55" s="551">
        <v>0.2</v>
      </c>
      <c r="V55" s="257">
        <f>$U$55*V36</f>
        <v>0</v>
      </c>
      <c r="W55" s="257">
        <f t="shared" ref="W55:AG55" si="277">$U$55*W36</f>
        <v>0</v>
      </c>
      <c r="X55" s="257">
        <f t="shared" si="277"/>
        <v>0</v>
      </c>
      <c r="Y55" s="257">
        <f t="shared" si="277"/>
        <v>0</v>
      </c>
      <c r="Z55" s="257">
        <f t="shared" si="277"/>
        <v>0</v>
      </c>
      <c r="AA55" s="257">
        <f t="shared" si="277"/>
        <v>0</v>
      </c>
      <c r="AB55" s="257">
        <f t="shared" si="277"/>
        <v>0</v>
      </c>
      <c r="AC55" s="257">
        <f t="shared" si="277"/>
        <v>0</v>
      </c>
      <c r="AD55" s="257">
        <f t="shared" si="277"/>
        <v>0</v>
      </c>
      <c r="AE55" s="257">
        <f t="shared" si="277"/>
        <v>0</v>
      </c>
      <c r="AF55" s="257">
        <f t="shared" si="277"/>
        <v>0</v>
      </c>
      <c r="AG55" s="257">
        <f t="shared" si="277"/>
        <v>0</v>
      </c>
      <c r="AH55" s="237">
        <f t="shared" si="261"/>
        <v>0</v>
      </c>
      <c r="AI55" s="9"/>
      <c r="AJ55" s="174">
        <v>50</v>
      </c>
      <c r="AK55" s="551">
        <v>0.2</v>
      </c>
      <c r="AL55" s="351">
        <f>$AK$55*AL36</f>
        <v>421.66666666666674</v>
      </c>
      <c r="AM55" s="351">
        <f t="shared" ref="AM55:AW55" si="278">$AK$55*AM36</f>
        <v>2740.8333333333339</v>
      </c>
      <c r="AN55" s="351">
        <f t="shared" si="278"/>
        <v>3689.5833333333344</v>
      </c>
      <c r="AO55" s="351">
        <f t="shared" si="278"/>
        <v>3215.2083333333339</v>
      </c>
      <c r="AP55" s="351">
        <f t="shared" si="278"/>
        <v>3452.3958333333344</v>
      </c>
      <c r="AQ55" s="351">
        <f t="shared" si="278"/>
        <v>3333.8020833333339</v>
      </c>
      <c r="AR55" s="351">
        <f t="shared" si="278"/>
        <v>3393.0989583333344</v>
      </c>
      <c r="AS55" s="351">
        <f t="shared" si="278"/>
        <v>3363.4505208333339</v>
      </c>
      <c r="AT55" s="351">
        <f t="shared" si="278"/>
        <v>3928.2747395833339</v>
      </c>
      <c r="AU55" s="351">
        <f t="shared" si="278"/>
        <v>6945.8626302083348</v>
      </c>
      <c r="AV55" s="351">
        <f t="shared" si="278"/>
        <v>8187.0686848958348</v>
      </c>
      <c r="AW55" s="351">
        <f t="shared" si="278"/>
        <v>7566.4656575520848</v>
      </c>
      <c r="AX55" s="350">
        <f t="shared" si="263"/>
        <v>50237.7107747396</v>
      </c>
      <c r="AY55" s="312"/>
      <c r="AZ55" s="174">
        <v>50</v>
      </c>
      <c r="BA55" s="551">
        <v>0.2</v>
      </c>
      <c r="BB55" s="439">
        <f>$BA$55*BB36</f>
        <v>14074.428229732788</v>
      </c>
      <c r="BC55" s="439">
        <f t="shared" ref="BC55:BM55" si="279">$BA$55*BC36</f>
        <v>22739.069287817034</v>
      </c>
      <c r="BD55" s="439">
        <f t="shared" si="279"/>
        <v>25100.02445878624</v>
      </c>
      <c r="BE55" s="439">
        <f t="shared" si="279"/>
        <v>24155.642390398556</v>
      </c>
      <c r="BF55" s="439">
        <f t="shared" si="279"/>
        <v>24533.395217753627</v>
      </c>
      <c r="BG55" s="439">
        <f t="shared" si="279"/>
        <v>24382.294086811598</v>
      </c>
      <c r="BH55" s="439">
        <f t="shared" si="279"/>
        <v>24442.734539188412</v>
      </c>
      <c r="BI55" s="439">
        <f t="shared" si="279"/>
        <v>24418.558358237689</v>
      </c>
      <c r="BJ55" s="439">
        <f t="shared" si="279"/>
        <v>24428.22883061798</v>
      </c>
      <c r="BK55" s="439">
        <f t="shared" si="279"/>
        <v>24424.360641665862</v>
      </c>
      <c r="BL55" s="439">
        <f t="shared" si="279"/>
        <v>24425.907917246706</v>
      </c>
      <c r="BM55" s="439">
        <f t="shared" si="279"/>
        <v>24425.289007014373</v>
      </c>
      <c r="BN55" s="438">
        <f t="shared" si="265"/>
        <v>281549.93296527088</v>
      </c>
      <c r="BO55" s="9"/>
      <c r="BP55" s="174">
        <v>50</v>
      </c>
      <c r="BQ55" s="551">
        <v>0.2</v>
      </c>
      <c r="BR55" s="439">
        <f>$BQ$55*BR36</f>
        <v>34044.243664928814</v>
      </c>
      <c r="BS55" s="439">
        <f t="shared" ref="BS55:CC55" si="280">$BQ$55*BS36</f>
        <v>67519.888346385458</v>
      </c>
      <c r="BT55" s="439">
        <f t="shared" si="280"/>
        <v>81834.149924603727</v>
      </c>
      <c r="BU55" s="439">
        <f t="shared" si="280"/>
        <v>76108.445293316428</v>
      </c>
      <c r="BV55" s="439">
        <f t="shared" si="280"/>
        <v>78398.727145831348</v>
      </c>
      <c r="BW55" s="439">
        <f t="shared" si="280"/>
        <v>77482.614404825363</v>
      </c>
      <c r="BX55" s="439">
        <f t="shared" si="280"/>
        <v>77849.059501227763</v>
      </c>
      <c r="BY55" s="439">
        <f t="shared" si="280"/>
        <v>77702.481462666794</v>
      </c>
      <c r="BZ55" s="439">
        <f t="shared" si="280"/>
        <v>77761.112678091202</v>
      </c>
      <c r="CA55" s="439">
        <f t="shared" si="280"/>
        <v>77737.660191921444</v>
      </c>
      <c r="CB55" s="439">
        <f t="shared" si="280"/>
        <v>77747.041186389339</v>
      </c>
      <c r="CC55" s="439">
        <f t="shared" si="280"/>
        <v>77743.288788602164</v>
      </c>
      <c r="CD55" s="438">
        <f t="shared" si="267"/>
        <v>881928.71258878987</v>
      </c>
      <c r="CF55" s="9"/>
      <c r="CG55" s="174">
        <v>50</v>
      </c>
      <c r="CH55" s="551">
        <v>0.2</v>
      </c>
      <c r="CI55" s="439">
        <f>$BQ$55*CI36</f>
        <v>108713.75210625507</v>
      </c>
      <c r="CJ55" s="439">
        <f t="shared" ref="CJ55:CT55" si="281">$BQ$55*CJ36</f>
        <v>137785.37776290995</v>
      </c>
      <c r="CK55" s="439">
        <f t="shared" si="281"/>
        <v>148024.24379456663</v>
      </c>
      <c r="CL55" s="439">
        <f t="shared" si="281"/>
        <v>145464.52728665248</v>
      </c>
      <c r="CM55" s="439">
        <f t="shared" si="281"/>
        <v>146104.45641363104</v>
      </c>
      <c r="CN55" s="439">
        <f t="shared" si="281"/>
        <v>145944.47413188638</v>
      </c>
      <c r="CO55" s="439">
        <f t="shared" si="281"/>
        <v>145984.46970232253</v>
      </c>
      <c r="CP55" s="439">
        <f t="shared" si="281"/>
        <v>145974.4708097135</v>
      </c>
      <c r="CQ55" s="439">
        <f t="shared" si="281"/>
        <v>145976.97053286576</v>
      </c>
      <c r="CR55" s="439">
        <f t="shared" si="281"/>
        <v>145976.34560207772</v>
      </c>
      <c r="CS55" s="439">
        <f t="shared" si="281"/>
        <v>145976.50183477471</v>
      </c>
      <c r="CT55" s="439">
        <f t="shared" si="281"/>
        <v>145976.46277660047</v>
      </c>
      <c r="CU55" s="438">
        <f t="shared" si="269"/>
        <v>1707902.0527542559</v>
      </c>
      <c r="CW55" s="9"/>
      <c r="CX55" s="174">
        <v>50</v>
      </c>
      <c r="CY55" s="551">
        <v>0.2</v>
      </c>
      <c r="CZ55" s="439">
        <f>$BQ$55*CZ36</f>
        <v>237924.54239408523</v>
      </c>
      <c r="DA55" s="439">
        <f t="shared" ref="DA55:DK55" si="282">$BQ$55*DA36</f>
        <v>317577.22837206698</v>
      </c>
      <c r="DB55" s="439">
        <f t="shared" si="282"/>
        <v>308355.69290698331</v>
      </c>
      <c r="DC55" s="439">
        <f t="shared" si="282"/>
        <v>310661.07677325414</v>
      </c>
      <c r="DD55" s="439">
        <f t="shared" si="282"/>
        <v>310084.73080668651</v>
      </c>
      <c r="DE55" s="439">
        <f t="shared" si="282"/>
        <v>310228.81729832845</v>
      </c>
      <c r="DF55" s="439">
        <f t="shared" si="282"/>
        <v>310192.79567541793</v>
      </c>
      <c r="DG55" s="439">
        <f t="shared" si="282"/>
        <v>310201.80108114559</v>
      </c>
      <c r="DH55" s="439">
        <f t="shared" si="282"/>
        <v>310199.54972971365</v>
      </c>
      <c r="DI55" s="439">
        <f t="shared" si="282"/>
        <v>310200.11256757163</v>
      </c>
      <c r="DJ55" s="439">
        <f t="shared" si="282"/>
        <v>310199.97185810714</v>
      </c>
      <c r="DK55" s="439">
        <f t="shared" si="282"/>
        <v>310200.0070354733</v>
      </c>
      <c r="DL55" s="438">
        <f t="shared" si="270"/>
        <v>3656026.326498834</v>
      </c>
    </row>
    <row r="56" spans="2:116" outlineLevel="1" x14ac:dyDescent="0.2">
      <c r="B56" s="177" t="s">
        <v>212</v>
      </c>
      <c r="C56" s="9"/>
      <c r="D56" s="150"/>
      <c r="E56" s="150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8"/>
      <c r="S56" s="554">
        <f t="shared" si="259"/>
        <v>15</v>
      </c>
      <c r="T56" s="174">
        <v>75</v>
      </c>
      <c r="U56" s="551">
        <v>0.2</v>
      </c>
      <c r="V56" s="257">
        <f>$U$56*V37</f>
        <v>0</v>
      </c>
      <c r="W56" s="257">
        <f t="shared" ref="W56:AG56" si="283">$U$56*W37</f>
        <v>0</v>
      </c>
      <c r="X56" s="257">
        <f t="shared" si="283"/>
        <v>0</v>
      </c>
      <c r="Y56" s="257">
        <f t="shared" si="283"/>
        <v>0</v>
      </c>
      <c r="Z56" s="257">
        <f t="shared" si="283"/>
        <v>0</v>
      </c>
      <c r="AA56" s="257">
        <f t="shared" si="283"/>
        <v>0</v>
      </c>
      <c r="AB56" s="257">
        <f t="shared" si="283"/>
        <v>0</v>
      </c>
      <c r="AC56" s="257">
        <f t="shared" si="283"/>
        <v>0</v>
      </c>
      <c r="AD56" s="257">
        <f t="shared" si="283"/>
        <v>0</v>
      </c>
      <c r="AE56" s="257">
        <f t="shared" si="283"/>
        <v>0</v>
      </c>
      <c r="AF56" s="257">
        <f t="shared" si="283"/>
        <v>0</v>
      </c>
      <c r="AG56" s="257">
        <f t="shared" si="283"/>
        <v>0</v>
      </c>
      <c r="AH56" s="237">
        <f t="shared" si="261"/>
        <v>0</v>
      </c>
      <c r="AI56" s="9"/>
      <c r="AJ56" s="174">
        <v>75</v>
      </c>
      <c r="AK56" s="551">
        <v>0.2</v>
      </c>
      <c r="AL56" s="351">
        <f>$AK$56*AL37</f>
        <v>115.00000000000003</v>
      </c>
      <c r="AM56" s="351">
        <f t="shared" ref="AM56:AW56" si="284">$AK$56*AM37</f>
        <v>747.50000000000023</v>
      </c>
      <c r="AN56" s="351">
        <f t="shared" si="284"/>
        <v>1006.2500000000005</v>
      </c>
      <c r="AO56" s="351">
        <f t="shared" si="284"/>
        <v>876.87500000000023</v>
      </c>
      <c r="AP56" s="351">
        <f t="shared" si="284"/>
        <v>941.56250000000023</v>
      </c>
      <c r="AQ56" s="351">
        <f t="shared" si="284"/>
        <v>909.21875000000023</v>
      </c>
      <c r="AR56" s="351">
        <f t="shared" si="284"/>
        <v>925.39062500000023</v>
      </c>
      <c r="AS56" s="351">
        <f t="shared" si="284"/>
        <v>917.30468750000023</v>
      </c>
      <c r="AT56" s="351">
        <f t="shared" si="284"/>
        <v>1071.3476562500002</v>
      </c>
      <c r="AU56" s="351">
        <f t="shared" si="284"/>
        <v>1894.326171875</v>
      </c>
      <c r="AV56" s="351">
        <f t="shared" si="284"/>
        <v>2232.8369140625</v>
      </c>
      <c r="AW56" s="351">
        <f t="shared" si="284"/>
        <v>2063.58154296875</v>
      </c>
      <c r="AX56" s="350">
        <f t="shared" si="263"/>
        <v>13701.19384765625</v>
      </c>
      <c r="AY56" s="312"/>
      <c r="AZ56" s="174">
        <v>75</v>
      </c>
      <c r="BA56" s="551">
        <v>0.2</v>
      </c>
      <c r="BB56" s="439">
        <f>$BA$56*BB37</f>
        <v>3838.480426290761</v>
      </c>
      <c r="BC56" s="439">
        <f t="shared" ref="BC56:BM56" si="285">$BA$56*BC37</f>
        <v>6201.5643512228271</v>
      </c>
      <c r="BD56" s="439">
        <f t="shared" si="285"/>
        <v>6845.4612160326105</v>
      </c>
      <c r="BE56" s="439">
        <f t="shared" si="285"/>
        <v>6587.9024701086964</v>
      </c>
      <c r="BF56" s="439">
        <f t="shared" si="285"/>
        <v>6690.9259684782628</v>
      </c>
      <c r="BG56" s="439">
        <f t="shared" si="285"/>
        <v>6649.7165691304372</v>
      </c>
      <c r="BH56" s="439">
        <f t="shared" si="285"/>
        <v>6666.2003288695669</v>
      </c>
      <c r="BI56" s="439">
        <f t="shared" si="285"/>
        <v>6659.6068249739146</v>
      </c>
      <c r="BJ56" s="439">
        <f t="shared" si="285"/>
        <v>6662.2442265321752</v>
      </c>
      <c r="BK56" s="439">
        <f t="shared" si="285"/>
        <v>6661.1892659088717</v>
      </c>
      <c r="BL56" s="439">
        <f t="shared" si="285"/>
        <v>6661.611250158192</v>
      </c>
      <c r="BM56" s="439">
        <f t="shared" si="285"/>
        <v>6661.4424564584642</v>
      </c>
      <c r="BN56" s="438">
        <f t="shared" si="265"/>
        <v>76786.345354164776</v>
      </c>
      <c r="BO56" s="9"/>
      <c r="BP56" s="174">
        <v>75</v>
      </c>
      <c r="BQ56" s="551">
        <v>0.2</v>
      </c>
      <c r="BR56" s="439">
        <f>$BQ$56*BR37</f>
        <v>9284.7937267987672</v>
      </c>
      <c r="BS56" s="439">
        <f t="shared" ref="BS56:CC56" si="286">$BQ$56*BS37</f>
        <v>18414.515003559671</v>
      </c>
      <c r="BT56" s="439">
        <f t="shared" si="286"/>
        <v>22318.404524891925</v>
      </c>
      <c r="BU56" s="439">
        <f t="shared" si="286"/>
        <v>20756.848716359022</v>
      </c>
      <c r="BV56" s="439">
        <f t="shared" si="286"/>
        <v>21381.471039772186</v>
      </c>
      <c r="BW56" s="439">
        <f t="shared" si="286"/>
        <v>21131.622110406919</v>
      </c>
      <c r="BX56" s="439">
        <f t="shared" si="286"/>
        <v>21231.561682153028</v>
      </c>
      <c r="BY56" s="439">
        <f t="shared" si="286"/>
        <v>21191.585853454581</v>
      </c>
      <c r="BZ56" s="439">
        <f t="shared" si="286"/>
        <v>21207.576184933961</v>
      </c>
      <c r="CA56" s="439">
        <f t="shared" si="286"/>
        <v>21201.18005234221</v>
      </c>
      <c r="CB56" s="439">
        <f t="shared" si="286"/>
        <v>21203.738505378911</v>
      </c>
      <c r="CC56" s="439">
        <f t="shared" si="286"/>
        <v>21202.715124164228</v>
      </c>
      <c r="CD56" s="438">
        <f t="shared" si="267"/>
        <v>240526.01252421545</v>
      </c>
      <c r="CF56" s="9"/>
      <c r="CG56" s="174">
        <v>75</v>
      </c>
      <c r="CH56" s="551">
        <v>0.2</v>
      </c>
      <c r="CI56" s="439">
        <f>$BQ$56*CI37</f>
        <v>29649.205119887745</v>
      </c>
      <c r="CJ56" s="439">
        <f t="shared" ref="CJ56:CT56" si="287">$BQ$56*CJ37</f>
        <v>37577.830298975437</v>
      </c>
      <c r="CK56" s="439">
        <f t="shared" si="287"/>
        <v>40370.248307609087</v>
      </c>
      <c r="CL56" s="439">
        <f t="shared" si="287"/>
        <v>39672.143805450673</v>
      </c>
      <c r="CM56" s="439">
        <f t="shared" si="287"/>
        <v>39846.669930990276</v>
      </c>
      <c r="CN56" s="439">
        <f t="shared" si="287"/>
        <v>39803.038399605379</v>
      </c>
      <c r="CO56" s="439">
        <f t="shared" si="287"/>
        <v>39813.946282451601</v>
      </c>
      <c r="CP56" s="439">
        <f t="shared" si="287"/>
        <v>39811.219311740046</v>
      </c>
      <c r="CQ56" s="439">
        <f t="shared" si="287"/>
        <v>39811.90105441794</v>
      </c>
      <c r="CR56" s="439">
        <f t="shared" si="287"/>
        <v>39811.730618748465</v>
      </c>
      <c r="CS56" s="439">
        <f t="shared" si="287"/>
        <v>39811.773227665835</v>
      </c>
      <c r="CT56" s="439">
        <f t="shared" si="287"/>
        <v>39811.762575436485</v>
      </c>
      <c r="CU56" s="438">
        <f t="shared" si="269"/>
        <v>465791.46893297893</v>
      </c>
      <c r="CW56" s="9"/>
      <c r="CX56" s="174">
        <v>75</v>
      </c>
      <c r="CY56" s="551">
        <v>0.2</v>
      </c>
      <c r="CZ56" s="439">
        <f>$BQ$56*CZ37</f>
        <v>64888.511562023232</v>
      </c>
      <c r="DA56" s="439">
        <f t="shared" ref="DA56:DK56" si="288">$BQ$56*DA37</f>
        <v>86611.971374200075</v>
      </c>
      <c r="DB56" s="439">
        <f t="shared" si="288"/>
        <v>84097.00715645001</v>
      </c>
      <c r="DC56" s="439">
        <f t="shared" si="288"/>
        <v>84725.748210887497</v>
      </c>
      <c r="DD56" s="439">
        <f t="shared" si="288"/>
        <v>84568.562947278144</v>
      </c>
      <c r="DE56" s="439">
        <f t="shared" si="288"/>
        <v>84607.859263180479</v>
      </c>
      <c r="DF56" s="439">
        <f t="shared" si="288"/>
        <v>84598.035184204884</v>
      </c>
      <c r="DG56" s="439">
        <f t="shared" si="288"/>
        <v>84600.491203948797</v>
      </c>
      <c r="DH56" s="439">
        <f t="shared" si="288"/>
        <v>84599.877199012801</v>
      </c>
      <c r="DI56" s="439">
        <f t="shared" si="288"/>
        <v>84600.030700246803</v>
      </c>
      <c r="DJ56" s="439">
        <f t="shared" si="288"/>
        <v>84599.992324938299</v>
      </c>
      <c r="DK56" s="439">
        <f t="shared" si="288"/>
        <v>84600.001918765425</v>
      </c>
      <c r="DL56" s="438">
        <f t="shared" si="270"/>
        <v>997098.08904513647</v>
      </c>
    </row>
    <row r="57" spans="2:116" outlineLevel="1" x14ac:dyDescent="0.2">
      <c r="B57" s="177" t="s">
        <v>212</v>
      </c>
      <c r="C57" s="9"/>
      <c r="D57" s="150"/>
      <c r="E57" s="150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8"/>
      <c r="S57" s="554">
        <f t="shared" si="259"/>
        <v>20</v>
      </c>
      <c r="T57" s="174">
        <v>100</v>
      </c>
      <c r="U57" s="551">
        <v>0.2</v>
      </c>
      <c r="V57" s="257">
        <f>$U$57*V38</f>
        <v>0</v>
      </c>
      <c r="W57" s="257">
        <f t="shared" ref="W57:AG57" si="289">$U$57*W38</f>
        <v>0</v>
      </c>
      <c r="X57" s="257">
        <f t="shared" si="289"/>
        <v>0</v>
      </c>
      <c r="Y57" s="257">
        <f t="shared" si="289"/>
        <v>0</v>
      </c>
      <c r="Z57" s="257">
        <f t="shared" si="289"/>
        <v>0</v>
      </c>
      <c r="AA57" s="257">
        <f t="shared" si="289"/>
        <v>0</v>
      </c>
      <c r="AB57" s="257">
        <f t="shared" si="289"/>
        <v>0</v>
      </c>
      <c r="AC57" s="257">
        <f t="shared" si="289"/>
        <v>0</v>
      </c>
      <c r="AD57" s="257">
        <f t="shared" si="289"/>
        <v>0</v>
      </c>
      <c r="AE57" s="257">
        <f t="shared" si="289"/>
        <v>0</v>
      </c>
      <c r="AF57" s="257">
        <f t="shared" si="289"/>
        <v>0</v>
      </c>
      <c r="AG57" s="257">
        <f t="shared" si="289"/>
        <v>0</v>
      </c>
      <c r="AH57" s="237">
        <f t="shared" si="261"/>
        <v>0</v>
      </c>
      <c r="AI57" s="9"/>
      <c r="AJ57" s="174">
        <v>100</v>
      </c>
      <c r="AK57" s="551">
        <v>0.2</v>
      </c>
      <c r="AL57" s="351">
        <f>$AK$57*AL38</f>
        <v>153.33333333333334</v>
      </c>
      <c r="AM57" s="351">
        <f t="shared" ref="AM57:AW57" si="290">$AK$57*AM38</f>
        <v>996.66666666666686</v>
      </c>
      <c r="AN57" s="351">
        <f t="shared" si="290"/>
        <v>1341.6666666666672</v>
      </c>
      <c r="AO57" s="351">
        <f t="shared" si="290"/>
        <v>1169.1666666666667</v>
      </c>
      <c r="AP57" s="351">
        <f t="shared" si="290"/>
        <v>1255.416666666667</v>
      </c>
      <c r="AQ57" s="351">
        <f t="shared" si="290"/>
        <v>1212.2916666666667</v>
      </c>
      <c r="AR57" s="351">
        <f t="shared" si="290"/>
        <v>1233.854166666667</v>
      </c>
      <c r="AS57" s="351">
        <f t="shared" si="290"/>
        <v>1223.0729166666667</v>
      </c>
      <c r="AT57" s="351">
        <f t="shared" si="290"/>
        <v>1428.463541666667</v>
      </c>
      <c r="AU57" s="351">
        <f t="shared" si="290"/>
        <v>2525.7682291666665</v>
      </c>
      <c r="AV57" s="351">
        <f t="shared" si="290"/>
        <v>2977.115885416667</v>
      </c>
      <c r="AW57" s="351">
        <f t="shared" si="290"/>
        <v>2751.442057291667</v>
      </c>
      <c r="AX57" s="350">
        <f t="shared" si="263"/>
        <v>18268.258463541668</v>
      </c>
      <c r="AY57" s="312"/>
      <c r="AZ57" s="174">
        <v>100</v>
      </c>
      <c r="BA57" s="551">
        <v>0.2</v>
      </c>
      <c r="BB57" s="439">
        <f>$BA$57*BB38</f>
        <v>5117.973901721015</v>
      </c>
      <c r="BC57" s="439">
        <f t="shared" ref="BC57:BM57" si="291">$BA$57*BC38</f>
        <v>8268.7524682971034</v>
      </c>
      <c r="BD57" s="439">
        <f t="shared" si="291"/>
        <v>9127.2816213768147</v>
      </c>
      <c r="BE57" s="439">
        <f t="shared" si="291"/>
        <v>8783.8699601449298</v>
      </c>
      <c r="BF57" s="439">
        <f t="shared" si="291"/>
        <v>8921.2346246376819</v>
      </c>
      <c r="BG57" s="439">
        <f t="shared" si="291"/>
        <v>8866.2887588405829</v>
      </c>
      <c r="BH57" s="439">
        <f t="shared" si="291"/>
        <v>8888.2671051594207</v>
      </c>
      <c r="BI57" s="439">
        <f t="shared" si="291"/>
        <v>8879.4757666318856</v>
      </c>
      <c r="BJ57" s="439">
        <f t="shared" si="291"/>
        <v>8882.9923020428996</v>
      </c>
      <c r="BK57" s="439">
        <f t="shared" si="291"/>
        <v>8881.5856878784962</v>
      </c>
      <c r="BL57" s="439">
        <f t="shared" si="291"/>
        <v>8882.1483335442554</v>
      </c>
      <c r="BM57" s="439">
        <f t="shared" si="291"/>
        <v>8881.9232752779535</v>
      </c>
      <c r="BN57" s="438">
        <f t="shared" si="265"/>
        <v>102381.79380555304</v>
      </c>
      <c r="BO57" s="9"/>
      <c r="BP57" s="174">
        <v>100</v>
      </c>
      <c r="BQ57" s="551">
        <v>0.2</v>
      </c>
      <c r="BR57" s="439">
        <f>$BQ$57*BR38</f>
        <v>12379.724969065024</v>
      </c>
      <c r="BS57" s="439">
        <f t="shared" ref="BS57:CC57" si="292">$BQ$57*BS38</f>
        <v>24552.686671412896</v>
      </c>
      <c r="BT57" s="439">
        <f t="shared" si="292"/>
        <v>29757.8726998559</v>
      </c>
      <c r="BU57" s="439">
        <f t="shared" si="292"/>
        <v>27675.798288478698</v>
      </c>
      <c r="BV57" s="439">
        <f t="shared" si="292"/>
        <v>28508.628053029581</v>
      </c>
      <c r="BW57" s="439">
        <f t="shared" si="292"/>
        <v>28175.496147209225</v>
      </c>
      <c r="BX57" s="439">
        <f t="shared" si="292"/>
        <v>28308.748909537368</v>
      </c>
      <c r="BY57" s="439">
        <f t="shared" si="292"/>
        <v>28255.447804606109</v>
      </c>
      <c r="BZ57" s="439">
        <f t="shared" si="292"/>
        <v>28276.768246578613</v>
      </c>
      <c r="CA57" s="439">
        <f t="shared" si="292"/>
        <v>28268.240069789608</v>
      </c>
      <c r="CB57" s="439">
        <f t="shared" si="292"/>
        <v>28271.651340505214</v>
      </c>
      <c r="CC57" s="439">
        <f t="shared" si="292"/>
        <v>28270.286832218975</v>
      </c>
      <c r="CD57" s="438">
        <f t="shared" si="267"/>
        <v>320701.35003228718</v>
      </c>
      <c r="CF57" s="9"/>
      <c r="CG57" s="174">
        <v>100</v>
      </c>
      <c r="CH57" s="551">
        <v>0.2</v>
      </c>
      <c r="CI57" s="439">
        <f>$BQ$57*CI38</f>
        <v>39532.27349318366</v>
      </c>
      <c r="CJ57" s="439">
        <f t="shared" ref="CJ57:CT57" si="293">$BQ$57*CJ38</f>
        <v>50103.773731967252</v>
      </c>
      <c r="CK57" s="439">
        <f t="shared" si="293"/>
        <v>53826.99774347878</v>
      </c>
      <c r="CL57" s="439">
        <f t="shared" si="293"/>
        <v>52896.191740600894</v>
      </c>
      <c r="CM57" s="439">
        <f t="shared" si="293"/>
        <v>53128.893241320366</v>
      </c>
      <c r="CN57" s="439">
        <f t="shared" si="293"/>
        <v>53070.717866140505</v>
      </c>
      <c r="CO57" s="439">
        <f t="shared" si="293"/>
        <v>53085.261709935468</v>
      </c>
      <c r="CP57" s="439">
        <f t="shared" si="293"/>
        <v>53081.625748986728</v>
      </c>
      <c r="CQ57" s="439">
        <f t="shared" si="293"/>
        <v>53082.53473922392</v>
      </c>
      <c r="CR57" s="439">
        <f t="shared" si="293"/>
        <v>53082.307491664615</v>
      </c>
      <c r="CS57" s="439">
        <f t="shared" si="293"/>
        <v>53082.364303554445</v>
      </c>
      <c r="CT57" s="439">
        <f t="shared" si="293"/>
        <v>53082.350100581978</v>
      </c>
      <c r="CU57" s="438">
        <f t="shared" si="269"/>
        <v>621055.29191063857</v>
      </c>
      <c r="CW57" s="9"/>
      <c r="CX57" s="174">
        <v>100</v>
      </c>
      <c r="CY57" s="551">
        <v>0.2</v>
      </c>
      <c r="CZ57" s="439">
        <f>$BQ$57*CZ38</f>
        <v>86518.01541603099</v>
      </c>
      <c r="DA57" s="439">
        <f>$BQ$57*DA38</f>
        <v>115482.62849893342</v>
      </c>
      <c r="DB57" s="439">
        <f>$BQ$57*DB38</f>
        <v>112129.34287526667</v>
      </c>
      <c r="DC57" s="439">
        <f>$BQ$57*DC38</f>
        <v>112967.66428118334</v>
      </c>
      <c r="DD57" s="439">
        <f>$BQ$57*DD38</f>
        <v>112758.08392970418</v>
      </c>
      <c r="DE57" s="439">
        <f>$BQ$57*DE38</f>
        <v>112810.47901757398</v>
      </c>
      <c r="DF57" s="439">
        <f>$BQ$57*DF38</f>
        <v>112797.38024560652</v>
      </c>
      <c r="DG57" s="439">
        <f>$BQ$57*DG38</f>
        <v>112800.65493859838</v>
      </c>
      <c r="DH57" s="439">
        <f>$BQ$57*DH38</f>
        <v>112799.83626535042</v>
      </c>
      <c r="DI57" s="439">
        <f>$BQ$57*DI38</f>
        <v>112800.0409336624</v>
      </c>
      <c r="DJ57" s="439">
        <f>$BQ$57*DJ38</f>
        <v>112799.98976658442</v>
      </c>
      <c r="DK57" s="439">
        <f>$BQ$57*DK38</f>
        <v>112800.0025583539</v>
      </c>
      <c r="DL57" s="438">
        <f t="shared" si="270"/>
        <v>1329464.1187268486</v>
      </c>
    </row>
    <row r="58" spans="2:116" outlineLevel="1" x14ac:dyDescent="0.2">
      <c r="B58" s="177" t="s">
        <v>212</v>
      </c>
      <c r="C58" s="9"/>
      <c r="D58" s="150"/>
      <c r="E58" s="150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8"/>
      <c r="S58" s="554">
        <f t="shared" si="259"/>
        <v>30</v>
      </c>
      <c r="T58" s="174">
        <v>150</v>
      </c>
      <c r="U58" s="551">
        <v>0.2</v>
      </c>
      <c r="V58" s="257">
        <f>$U$58*V39</f>
        <v>0</v>
      </c>
      <c r="W58" s="257">
        <f t="shared" ref="W58:AG58" si="294">$U$58*W39</f>
        <v>0</v>
      </c>
      <c r="X58" s="257">
        <f t="shared" si="294"/>
        <v>0</v>
      </c>
      <c r="Y58" s="257">
        <f t="shared" si="294"/>
        <v>0</v>
      </c>
      <c r="Z58" s="257">
        <f t="shared" si="294"/>
        <v>0</v>
      </c>
      <c r="AA58" s="257">
        <f t="shared" si="294"/>
        <v>0</v>
      </c>
      <c r="AB58" s="257">
        <f t="shared" si="294"/>
        <v>0</v>
      </c>
      <c r="AC58" s="257">
        <f t="shared" si="294"/>
        <v>0</v>
      </c>
      <c r="AD58" s="257">
        <f t="shared" si="294"/>
        <v>0</v>
      </c>
      <c r="AE58" s="257">
        <f t="shared" si="294"/>
        <v>0</v>
      </c>
      <c r="AF58" s="257">
        <f t="shared" si="294"/>
        <v>0</v>
      </c>
      <c r="AG58" s="257">
        <f t="shared" si="294"/>
        <v>0</v>
      </c>
      <c r="AH58" s="237">
        <f t="shared" si="261"/>
        <v>0</v>
      </c>
      <c r="AI58" s="9"/>
      <c r="AJ58" s="174">
        <v>150</v>
      </c>
      <c r="AK58" s="551">
        <v>0.2</v>
      </c>
      <c r="AL58" s="351">
        <f>$AK$58*AL39</f>
        <v>92.000000000000014</v>
      </c>
      <c r="AM58" s="351">
        <f t="shared" ref="AM58:AW58" si="295">$AK$58*AM39</f>
        <v>598</v>
      </c>
      <c r="AN58" s="351">
        <f t="shared" si="295"/>
        <v>805.00000000000023</v>
      </c>
      <c r="AO58" s="351">
        <f t="shared" si="295"/>
        <v>701.50000000000011</v>
      </c>
      <c r="AP58" s="351">
        <f t="shared" si="295"/>
        <v>753.25000000000034</v>
      </c>
      <c r="AQ58" s="351">
        <f t="shared" si="295"/>
        <v>727.37500000000011</v>
      </c>
      <c r="AR58" s="351">
        <f t="shared" si="295"/>
        <v>740.31250000000023</v>
      </c>
      <c r="AS58" s="351">
        <f t="shared" si="295"/>
        <v>733.84375000000011</v>
      </c>
      <c r="AT58" s="351">
        <f t="shared" si="295"/>
        <v>857.078125</v>
      </c>
      <c r="AU58" s="351">
        <f t="shared" si="295"/>
        <v>1515.4609375</v>
      </c>
      <c r="AV58" s="351">
        <f t="shared" si="295"/>
        <v>1786.2695312500005</v>
      </c>
      <c r="AW58" s="351">
        <f t="shared" si="295"/>
        <v>1650.865234375</v>
      </c>
      <c r="AX58" s="350">
        <f t="shared" si="263"/>
        <v>10960.955078125002</v>
      </c>
      <c r="AY58" s="312"/>
      <c r="AZ58" s="174">
        <v>150</v>
      </c>
      <c r="BA58" s="551">
        <v>0.2</v>
      </c>
      <c r="BB58" s="439">
        <f>$BA$58*BB39</f>
        <v>3070.7843410326086</v>
      </c>
      <c r="BC58" s="439">
        <f t="shared" ref="BC58:BM58" si="296">$BA$58*BC39</f>
        <v>4961.2514809782615</v>
      </c>
      <c r="BD58" s="439">
        <f t="shared" si="296"/>
        <v>5476.3689728260879</v>
      </c>
      <c r="BE58" s="439">
        <f t="shared" si="296"/>
        <v>5270.321976086957</v>
      </c>
      <c r="BF58" s="439">
        <f t="shared" si="296"/>
        <v>5352.7407747826101</v>
      </c>
      <c r="BG58" s="439">
        <f t="shared" si="296"/>
        <v>5319.7732553043488</v>
      </c>
      <c r="BH58" s="439">
        <f t="shared" si="296"/>
        <v>5332.9602630956533</v>
      </c>
      <c r="BI58" s="439">
        <f t="shared" si="296"/>
        <v>5327.6854599791322</v>
      </c>
      <c r="BJ58" s="439">
        <f t="shared" si="296"/>
        <v>5329.7953812257401</v>
      </c>
      <c r="BK58" s="439">
        <f t="shared" si="296"/>
        <v>5328.9514127270968</v>
      </c>
      <c r="BL58" s="439">
        <f t="shared" si="296"/>
        <v>5329.2890001265532</v>
      </c>
      <c r="BM58" s="439">
        <f t="shared" si="296"/>
        <v>5329.1539651667708</v>
      </c>
      <c r="BN58" s="438">
        <f t="shared" si="265"/>
        <v>61429.076283331822</v>
      </c>
      <c r="BO58" s="9"/>
      <c r="BP58" s="174">
        <v>150</v>
      </c>
      <c r="BQ58" s="551">
        <v>0.2</v>
      </c>
      <c r="BR58" s="439">
        <f>$BQ$58*BR39</f>
        <v>7427.834981439014</v>
      </c>
      <c r="BS58" s="439">
        <f t="shared" ref="BS58:CC58" si="297">$BQ$58*BS39</f>
        <v>14731.612002847734</v>
      </c>
      <c r="BT58" s="439">
        <f t="shared" si="297"/>
        <v>17854.72361991354</v>
      </c>
      <c r="BU58" s="439">
        <f t="shared" si="297"/>
        <v>16605.478973087218</v>
      </c>
      <c r="BV58" s="439">
        <f t="shared" si="297"/>
        <v>17105.176831817746</v>
      </c>
      <c r="BW58" s="439">
        <f t="shared" si="297"/>
        <v>16905.297688325536</v>
      </c>
      <c r="BX58" s="439">
        <f t="shared" si="297"/>
        <v>16985.249345722419</v>
      </c>
      <c r="BY58" s="439">
        <f t="shared" si="297"/>
        <v>16953.268682763661</v>
      </c>
      <c r="BZ58" s="439">
        <f t="shared" si="297"/>
        <v>16966.060947947171</v>
      </c>
      <c r="CA58" s="439">
        <f t="shared" si="297"/>
        <v>16960.944041873765</v>
      </c>
      <c r="CB58" s="439">
        <f t="shared" si="297"/>
        <v>16962.990804303128</v>
      </c>
      <c r="CC58" s="439">
        <f t="shared" si="297"/>
        <v>16962.172099331379</v>
      </c>
      <c r="CD58" s="438">
        <f t="shared" si="267"/>
        <v>192420.81001937232</v>
      </c>
      <c r="CF58" s="9"/>
      <c r="CG58" s="174">
        <v>150</v>
      </c>
      <c r="CH58" s="551">
        <v>0.2</v>
      </c>
      <c r="CI58" s="439">
        <f>$BQ$58*CI39</f>
        <v>23719.36409591019</v>
      </c>
      <c r="CJ58" s="439">
        <f t="shared" ref="CJ58:CT58" si="298">$BQ$58*CJ39</f>
        <v>30062.264239180353</v>
      </c>
      <c r="CK58" s="439">
        <f t="shared" si="298"/>
        <v>32296.198646087265</v>
      </c>
      <c r="CL58" s="439">
        <f t="shared" si="298"/>
        <v>31737.715044360539</v>
      </c>
      <c r="CM58" s="439">
        <f t="shared" si="298"/>
        <v>31877.335944792216</v>
      </c>
      <c r="CN58" s="439">
        <f t="shared" si="298"/>
        <v>31842.430719684304</v>
      </c>
      <c r="CO58" s="439">
        <f t="shared" si="298"/>
        <v>31851.157025961278</v>
      </c>
      <c r="CP58" s="439">
        <f t="shared" si="298"/>
        <v>31848.975449392034</v>
      </c>
      <c r="CQ58" s="439">
        <f t="shared" si="298"/>
        <v>31849.520843534348</v>
      </c>
      <c r="CR58" s="439">
        <f t="shared" si="298"/>
        <v>31849.384494998772</v>
      </c>
      <c r="CS58" s="439">
        <f t="shared" si="298"/>
        <v>31849.418582132665</v>
      </c>
      <c r="CT58" s="439">
        <f t="shared" si="298"/>
        <v>31849.41006034919</v>
      </c>
      <c r="CU58" s="438">
        <f t="shared" si="269"/>
        <v>372633.17514638318</v>
      </c>
      <c r="CW58" s="9"/>
      <c r="CX58" s="174">
        <v>150</v>
      </c>
      <c r="CY58" s="551">
        <v>0.2</v>
      </c>
      <c r="CZ58" s="439">
        <f>$BQ$58*CZ39</f>
        <v>51910.809249618593</v>
      </c>
      <c r="DA58" s="439">
        <f t="shared" ref="DA58:DK58" si="299">$BQ$58*DA39</f>
        <v>69289.577099360045</v>
      </c>
      <c r="DB58" s="439">
        <f t="shared" si="299"/>
        <v>67277.60572516</v>
      </c>
      <c r="DC58" s="439">
        <f t="shared" si="299"/>
        <v>67780.598568710004</v>
      </c>
      <c r="DD58" s="439">
        <f t="shared" si="299"/>
        <v>67654.850357822492</v>
      </c>
      <c r="DE58" s="439">
        <f t="shared" si="299"/>
        <v>67686.287410544392</v>
      </c>
      <c r="DF58" s="439">
        <f t="shared" si="299"/>
        <v>67678.428147363898</v>
      </c>
      <c r="DG58" s="439">
        <f t="shared" si="299"/>
        <v>67680.392963159014</v>
      </c>
      <c r="DH58" s="439">
        <f t="shared" si="299"/>
        <v>67679.901759210246</v>
      </c>
      <c r="DI58" s="439">
        <f t="shared" si="299"/>
        <v>67680.024560197446</v>
      </c>
      <c r="DJ58" s="439">
        <f t="shared" si="299"/>
        <v>67679.993859950657</v>
      </c>
      <c r="DK58" s="439">
        <f t="shared" si="299"/>
        <v>67680.001535012329</v>
      </c>
      <c r="DL58" s="438">
        <f t="shared" si="270"/>
        <v>797678.47123610927</v>
      </c>
    </row>
    <row r="59" spans="2:116" outlineLevel="1" x14ac:dyDescent="0.2">
      <c r="B59" s="177" t="s">
        <v>212</v>
      </c>
      <c r="C59" s="9"/>
      <c r="D59" s="150"/>
      <c r="E59" s="150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8"/>
      <c r="S59" s="554">
        <f t="shared" si="259"/>
        <v>50</v>
      </c>
      <c r="T59" s="174">
        <v>250</v>
      </c>
      <c r="U59" s="551">
        <v>0.2</v>
      </c>
      <c r="V59" s="257">
        <f>$U$59*V40</f>
        <v>0</v>
      </c>
      <c r="W59" s="257">
        <f t="shared" ref="W59:AG59" si="300">$U$59*W40</f>
        <v>0</v>
      </c>
      <c r="X59" s="257">
        <f t="shared" si="300"/>
        <v>0</v>
      </c>
      <c r="Y59" s="257">
        <f t="shared" si="300"/>
        <v>0</v>
      </c>
      <c r="Z59" s="257">
        <f t="shared" si="300"/>
        <v>0</v>
      </c>
      <c r="AA59" s="257">
        <f t="shared" si="300"/>
        <v>0</v>
      </c>
      <c r="AB59" s="257">
        <f t="shared" si="300"/>
        <v>0</v>
      </c>
      <c r="AC59" s="257">
        <f t="shared" si="300"/>
        <v>0</v>
      </c>
      <c r="AD59" s="257">
        <f t="shared" si="300"/>
        <v>0</v>
      </c>
      <c r="AE59" s="257">
        <f t="shared" si="300"/>
        <v>0</v>
      </c>
      <c r="AF59" s="257">
        <f t="shared" si="300"/>
        <v>0</v>
      </c>
      <c r="AG59" s="257">
        <f t="shared" si="300"/>
        <v>0</v>
      </c>
      <c r="AH59" s="237">
        <f t="shared" si="261"/>
        <v>0</v>
      </c>
      <c r="AI59" s="9"/>
      <c r="AJ59" s="174">
        <v>250</v>
      </c>
      <c r="AK59" s="551">
        <v>0.2</v>
      </c>
      <c r="AL59" s="351">
        <f>$AK$59*AL40</f>
        <v>115.00000000000003</v>
      </c>
      <c r="AM59" s="351">
        <f t="shared" ref="AM59:AW59" si="301">$AK$59*AM40</f>
        <v>747.50000000000011</v>
      </c>
      <c r="AN59" s="351">
        <f t="shared" si="301"/>
        <v>1006.2500000000002</v>
      </c>
      <c r="AO59" s="351">
        <f t="shared" si="301"/>
        <v>876.875</v>
      </c>
      <c r="AP59" s="351">
        <f t="shared" si="301"/>
        <v>941.56250000000023</v>
      </c>
      <c r="AQ59" s="351">
        <f t="shared" si="301"/>
        <v>909.21875</v>
      </c>
      <c r="AR59" s="351">
        <f t="shared" si="301"/>
        <v>925.39062500000023</v>
      </c>
      <c r="AS59" s="351">
        <f t="shared" si="301"/>
        <v>917.3046875</v>
      </c>
      <c r="AT59" s="351">
        <f t="shared" si="301"/>
        <v>1071.34765625</v>
      </c>
      <c r="AU59" s="351">
        <f t="shared" si="301"/>
        <v>1894.3261718749998</v>
      </c>
      <c r="AV59" s="351">
        <f t="shared" si="301"/>
        <v>2232.8369140625</v>
      </c>
      <c r="AW59" s="351">
        <f t="shared" si="301"/>
        <v>2063.5815429687495</v>
      </c>
      <c r="AX59" s="350">
        <f t="shared" si="263"/>
        <v>13701.19384765625</v>
      </c>
      <c r="AY59" s="312"/>
      <c r="AZ59" s="174">
        <v>250</v>
      </c>
      <c r="BA59" s="551">
        <v>0.2</v>
      </c>
      <c r="BB59" s="439">
        <f>$BA$59*BB40</f>
        <v>3838.4804262907601</v>
      </c>
      <c r="BC59" s="439">
        <f t="shared" ref="BC59:BM59" si="302">$BA$59*BC40</f>
        <v>6201.5643512228262</v>
      </c>
      <c r="BD59" s="439">
        <f t="shared" si="302"/>
        <v>6845.4612160326105</v>
      </c>
      <c r="BE59" s="439">
        <f t="shared" si="302"/>
        <v>6587.9024701086964</v>
      </c>
      <c r="BF59" s="439">
        <f t="shared" si="302"/>
        <v>6690.925968478261</v>
      </c>
      <c r="BG59" s="439">
        <f t="shared" si="302"/>
        <v>6649.7165691304363</v>
      </c>
      <c r="BH59" s="439">
        <f t="shared" si="302"/>
        <v>6666.2003288695669</v>
      </c>
      <c r="BI59" s="439">
        <f t="shared" si="302"/>
        <v>6659.6068249739146</v>
      </c>
      <c r="BJ59" s="439">
        <f t="shared" si="302"/>
        <v>6662.2442265321752</v>
      </c>
      <c r="BK59" s="439">
        <f t="shared" si="302"/>
        <v>6661.1892659088717</v>
      </c>
      <c r="BL59" s="439">
        <f t="shared" si="302"/>
        <v>6661.611250158192</v>
      </c>
      <c r="BM59" s="439">
        <f t="shared" si="302"/>
        <v>6661.4424564584642</v>
      </c>
      <c r="BN59" s="438">
        <f t="shared" si="265"/>
        <v>76786.345354164776</v>
      </c>
      <c r="BO59" s="9"/>
      <c r="BP59" s="174">
        <v>250</v>
      </c>
      <c r="BQ59" s="551">
        <v>0.2</v>
      </c>
      <c r="BR59" s="439">
        <f>$BQ$59*BR40</f>
        <v>9284.7937267987654</v>
      </c>
      <c r="BS59" s="439">
        <f t="shared" ref="BS59:CC59" si="303">$BQ$59*BS40</f>
        <v>18414.515003559671</v>
      </c>
      <c r="BT59" s="439">
        <f t="shared" si="303"/>
        <v>22318.404524891921</v>
      </c>
      <c r="BU59" s="439">
        <f t="shared" si="303"/>
        <v>20756.848716359018</v>
      </c>
      <c r="BV59" s="439">
        <f t="shared" si="303"/>
        <v>21381.471039772183</v>
      </c>
      <c r="BW59" s="439">
        <f t="shared" si="303"/>
        <v>21131.622110406915</v>
      </c>
      <c r="BX59" s="439">
        <f t="shared" si="303"/>
        <v>21231.561682153024</v>
      </c>
      <c r="BY59" s="439">
        <f t="shared" si="303"/>
        <v>21191.585853454581</v>
      </c>
      <c r="BZ59" s="439">
        <f t="shared" si="303"/>
        <v>21207.576184933961</v>
      </c>
      <c r="CA59" s="439">
        <f t="shared" si="303"/>
        <v>21201.18005234221</v>
      </c>
      <c r="CB59" s="439">
        <f t="shared" si="303"/>
        <v>21203.738505378908</v>
      </c>
      <c r="CC59" s="439">
        <f t="shared" si="303"/>
        <v>21202.715124164228</v>
      </c>
      <c r="CD59" s="438">
        <f t="shared" si="267"/>
        <v>240526.01252421539</v>
      </c>
      <c r="CF59" s="9"/>
      <c r="CG59" s="174">
        <v>250</v>
      </c>
      <c r="CH59" s="551">
        <v>0.2</v>
      </c>
      <c r="CI59" s="439">
        <f>$BQ$59*CI40</f>
        <v>29649.205119887742</v>
      </c>
      <c r="CJ59" s="439">
        <f t="shared" ref="CJ59:CT59" si="304">$BQ$59*CJ40</f>
        <v>37577.83029897543</v>
      </c>
      <c r="CK59" s="439">
        <f t="shared" si="304"/>
        <v>40370.248307609087</v>
      </c>
      <c r="CL59" s="439">
        <f t="shared" si="304"/>
        <v>39672.143805450673</v>
      </c>
      <c r="CM59" s="439">
        <f t="shared" si="304"/>
        <v>39846.669930990276</v>
      </c>
      <c r="CN59" s="439">
        <f t="shared" si="304"/>
        <v>39803.038399605372</v>
      </c>
      <c r="CO59" s="439">
        <f t="shared" si="304"/>
        <v>39813.946282451594</v>
      </c>
      <c r="CP59" s="439">
        <f t="shared" si="304"/>
        <v>39811.219311740046</v>
      </c>
      <c r="CQ59" s="439">
        <f t="shared" si="304"/>
        <v>39811.901054417933</v>
      </c>
      <c r="CR59" s="439">
        <f t="shared" si="304"/>
        <v>39811.730618748465</v>
      </c>
      <c r="CS59" s="439">
        <f t="shared" si="304"/>
        <v>39811.773227665835</v>
      </c>
      <c r="CT59" s="439">
        <f t="shared" si="304"/>
        <v>39811.762575436485</v>
      </c>
      <c r="CU59" s="438">
        <f t="shared" si="269"/>
        <v>465791.46893297893</v>
      </c>
      <c r="CW59" s="9"/>
      <c r="CX59" s="174">
        <v>250</v>
      </c>
      <c r="CY59" s="551">
        <v>0.2</v>
      </c>
      <c r="CZ59" s="439">
        <f>$BQ$59*CZ40</f>
        <v>64888.511562023232</v>
      </c>
      <c r="DA59" s="439">
        <f t="shared" ref="DA59:DK59" si="305">$BQ$59*DA40</f>
        <v>86611.971374200075</v>
      </c>
      <c r="DB59" s="439">
        <f t="shared" si="305"/>
        <v>84097.007156449996</v>
      </c>
      <c r="DC59" s="439">
        <f t="shared" si="305"/>
        <v>84725.748210887497</v>
      </c>
      <c r="DD59" s="439">
        <f t="shared" si="305"/>
        <v>84568.562947278129</v>
      </c>
      <c r="DE59" s="439">
        <f t="shared" si="305"/>
        <v>84607.859263180464</v>
      </c>
      <c r="DF59" s="439">
        <f t="shared" si="305"/>
        <v>84598.035184204884</v>
      </c>
      <c r="DG59" s="439">
        <f t="shared" si="305"/>
        <v>84600.491203948783</v>
      </c>
      <c r="DH59" s="439">
        <f t="shared" si="305"/>
        <v>84599.877199012801</v>
      </c>
      <c r="DI59" s="439">
        <f t="shared" si="305"/>
        <v>84600.030700246803</v>
      </c>
      <c r="DJ59" s="439">
        <f t="shared" si="305"/>
        <v>84599.992324938299</v>
      </c>
      <c r="DK59" s="439">
        <f t="shared" si="305"/>
        <v>84600.001918765425</v>
      </c>
      <c r="DL59" s="438">
        <f t="shared" si="270"/>
        <v>997098.08904513624</v>
      </c>
    </row>
    <row r="60" spans="2:116" outlineLevel="1" x14ac:dyDescent="0.2">
      <c r="B60" s="177" t="s">
        <v>212</v>
      </c>
      <c r="C60" s="9"/>
      <c r="D60" s="150"/>
      <c r="E60" s="150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8"/>
      <c r="S60" s="554">
        <f t="shared" si="259"/>
        <v>100</v>
      </c>
      <c r="T60" s="174">
        <v>500</v>
      </c>
      <c r="U60" s="551">
        <v>0.2</v>
      </c>
      <c r="V60" s="257">
        <f>$U$60*V41</f>
        <v>0</v>
      </c>
      <c r="W60" s="257">
        <f t="shared" ref="W60:AG60" si="306">$U$60*W41</f>
        <v>0</v>
      </c>
      <c r="X60" s="257">
        <f t="shared" si="306"/>
        <v>0</v>
      </c>
      <c r="Y60" s="257">
        <f t="shared" si="306"/>
        <v>0</v>
      </c>
      <c r="Z60" s="257">
        <f t="shared" si="306"/>
        <v>0</v>
      </c>
      <c r="AA60" s="257">
        <f t="shared" si="306"/>
        <v>0</v>
      </c>
      <c r="AB60" s="257">
        <f t="shared" si="306"/>
        <v>0</v>
      </c>
      <c r="AC60" s="257">
        <f t="shared" si="306"/>
        <v>0</v>
      </c>
      <c r="AD60" s="257">
        <f t="shared" si="306"/>
        <v>0</v>
      </c>
      <c r="AE60" s="257">
        <f t="shared" si="306"/>
        <v>0</v>
      </c>
      <c r="AF60" s="257">
        <f t="shared" si="306"/>
        <v>0</v>
      </c>
      <c r="AG60" s="257">
        <f t="shared" si="306"/>
        <v>0</v>
      </c>
      <c r="AH60" s="237">
        <f t="shared" si="261"/>
        <v>0</v>
      </c>
      <c r="AI60" s="9"/>
      <c r="AJ60" s="174">
        <v>500</v>
      </c>
      <c r="AK60" s="551">
        <v>0.2</v>
      </c>
      <c r="AL60" s="351">
        <f>$AK$60*AL41</f>
        <v>153.33333333333334</v>
      </c>
      <c r="AM60" s="351">
        <f t="shared" ref="AM60:AW60" si="307">$AK$60*AM41</f>
        <v>996.66666666666663</v>
      </c>
      <c r="AN60" s="351">
        <f t="shared" si="307"/>
        <v>1341.666666666667</v>
      </c>
      <c r="AO60" s="351">
        <f t="shared" si="307"/>
        <v>1169.1666666666667</v>
      </c>
      <c r="AP60" s="351">
        <f t="shared" si="307"/>
        <v>1255.4166666666672</v>
      </c>
      <c r="AQ60" s="351">
        <f t="shared" si="307"/>
        <v>1212.2916666666667</v>
      </c>
      <c r="AR60" s="351">
        <f t="shared" si="307"/>
        <v>1233.854166666667</v>
      </c>
      <c r="AS60" s="351">
        <f t="shared" si="307"/>
        <v>1223.0729166666667</v>
      </c>
      <c r="AT60" s="351">
        <f t="shared" si="307"/>
        <v>1428.463541666667</v>
      </c>
      <c r="AU60" s="351">
        <f t="shared" si="307"/>
        <v>2525.7682291666665</v>
      </c>
      <c r="AV60" s="351">
        <f t="shared" si="307"/>
        <v>2977.1158854166674</v>
      </c>
      <c r="AW60" s="351">
        <f t="shared" si="307"/>
        <v>2751.442057291667</v>
      </c>
      <c r="AX60" s="350">
        <f t="shared" si="263"/>
        <v>18268.258463541668</v>
      </c>
      <c r="AY60" s="312"/>
      <c r="AZ60" s="174">
        <v>500</v>
      </c>
      <c r="BA60" s="551">
        <v>0.2</v>
      </c>
      <c r="BB60" s="439">
        <f>$BA$60*BB41</f>
        <v>5117.973901721014</v>
      </c>
      <c r="BC60" s="439">
        <f t="shared" ref="BC60:BM60" si="308">$BA$60*BC41</f>
        <v>8268.7524682971034</v>
      </c>
      <c r="BD60" s="439">
        <f t="shared" si="308"/>
        <v>9127.2816213768128</v>
      </c>
      <c r="BE60" s="439">
        <f t="shared" si="308"/>
        <v>8783.869960144928</v>
      </c>
      <c r="BF60" s="439">
        <f t="shared" si="308"/>
        <v>8921.2346246376819</v>
      </c>
      <c r="BG60" s="439">
        <f t="shared" si="308"/>
        <v>8866.2887588405811</v>
      </c>
      <c r="BH60" s="439">
        <f t="shared" si="308"/>
        <v>8888.2671051594207</v>
      </c>
      <c r="BI60" s="439">
        <f t="shared" si="308"/>
        <v>8879.4757666318856</v>
      </c>
      <c r="BJ60" s="439">
        <f t="shared" si="308"/>
        <v>8882.9923020428996</v>
      </c>
      <c r="BK60" s="439">
        <f t="shared" si="308"/>
        <v>8881.5856878784944</v>
      </c>
      <c r="BL60" s="439">
        <f t="shared" si="308"/>
        <v>8882.1483335442554</v>
      </c>
      <c r="BM60" s="439">
        <f t="shared" si="308"/>
        <v>8881.9232752779517</v>
      </c>
      <c r="BN60" s="438">
        <f t="shared" si="265"/>
        <v>102381.79380555304</v>
      </c>
      <c r="BO60" s="9"/>
      <c r="BP60" s="174">
        <v>500</v>
      </c>
      <c r="BQ60" s="551">
        <v>0.2</v>
      </c>
      <c r="BR60" s="439">
        <f>$BQ$60*BR41</f>
        <v>12379.724969065024</v>
      </c>
      <c r="BS60" s="439">
        <f t="shared" ref="BS60:CC60" si="309">$BQ$60*BS41</f>
        <v>24552.686671412892</v>
      </c>
      <c r="BT60" s="439">
        <f t="shared" si="309"/>
        <v>29757.8726998559</v>
      </c>
      <c r="BU60" s="439">
        <f t="shared" si="309"/>
        <v>27675.798288478698</v>
      </c>
      <c r="BV60" s="439">
        <f t="shared" si="309"/>
        <v>28508.628053029577</v>
      </c>
      <c r="BW60" s="439">
        <f t="shared" si="309"/>
        <v>28175.496147209225</v>
      </c>
      <c r="BX60" s="439">
        <f t="shared" si="309"/>
        <v>28308.748909537368</v>
      </c>
      <c r="BY60" s="439">
        <f t="shared" si="309"/>
        <v>28255.447804606109</v>
      </c>
      <c r="BZ60" s="439">
        <f t="shared" si="309"/>
        <v>28276.76824657862</v>
      </c>
      <c r="CA60" s="439">
        <f t="shared" si="309"/>
        <v>28268.240069789608</v>
      </c>
      <c r="CB60" s="439">
        <f t="shared" si="309"/>
        <v>28271.651340505214</v>
      </c>
      <c r="CC60" s="439">
        <f t="shared" si="309"/>
        <v>28270.286832218968</v>
      </c>
      <c r="CD60" s="438">
        <f t="shared" si="267"/>
        <v>320701.35003228718</v>
      </c>
      <c r="CF60" s="9"/>
      <c r="CG60" s="174">
        <v>500</v>
      </c>
      <c r="CH60" s="551">
        <v>0.2</v>
      </c>
      <c r="CI60" s="439">
        <f>$BQ$60*CI41</f>
        <v>39532.27349318366</v>
      </c>
      <c r="CJ60" s="439">
        <f t="shared" ref="CJ60:CT60" si="310">$BQ$60*CJ41</f>
        <v>50103.773731967252</v>
      </c>
      <c r="CK60" s="439">
        <f t="shared" si="310"/>
        <v>53826.99774347878</v>
      </c>
      <c r="CL60" s="439">
        <f t="shared" si="310"/>
        <v>52896.191740600894</v>
      </c>
      <c r="CM60" s="439">
        <f t="shared" si="310"/>
        <v>53128.893241320366</v>
      </c>
      <c r="CN60" s="439">
        <f t="shared" si="310"/>
        <v>53070.717866140505</v>
      </c>
      <c r="CO60" s="439">
        <f t="shared" si="310"/>
        <v>53085.261709935468</v>
      </c>
      <c r="CP60" s="439">
        <f t="shared" si="310"/>
        <v>53081.62574898672</v>
      </c>
      <c r="CQ60" s="439">
        <f t="shared" si="310"/>
        <v>53082.53473922392</v>
      </c>
      <c r="CR60" s="439">
        <f t="shared" si="310"/>
        <v>53082.307491664629</v>
      </c>
      <c r="CS60" s="439">
        <f t="shared" si="310"/>
        <v>53082.364303554437</v>
      </c>
      <c r="CT60" s="439">
        <f t="shared" si="310"/>
        <v>53082.350100581978</v>
      </c>
      <c r="CU60" s="438">
        <f t="shared" si="269"/>
        <v>621055.29191063857</v>
      </c>
      <c r="CW60" s="9"/>
      <c r="CX60" s="174">
        <v>500</v>
      </c>
      <c r="CY60" s="551">
        <v>0.2</v>
      </c>
      <c r="CZ60" s="439">
        <f>$BQ$60*CZ41</f>
        <v>86518.01541603099</v>
      </c>
      <c r="DA60" s="439">
        <f t="shared" ref="DA60:DK60" si="311">$BQ$60*DA41</f>
        <v>115482.62849893342</v>
      </c>
      <c r="DB60" s="439">
        <f t="shared" si="311"/>
        <v>112129.34287526667</v>
      </c>
      <c r="DC60" s="439">
        <f t="shared" si="311"/>
        <v>112967.66428118333</v>
      </c>
      <c r="DD60" s="439">
        <f t="shared" si="311"/>
        <v>112758.08392970415</v>
      </c>
      <c r="DE60" s="439">
        <f t="shared" si="311"/>
        <v>112810.47901757398</v>
      </c>
      <c r="DF60" s="439">
        <f t="shared" si="311"/>
        <v>112797.38024560649</v>
      </c>
      <c r="DG60" s="439">
        <f t="shared" si="311"/>
        <v>112800.65493859835</v>
      </c>
      <c r="DH60" s="439">
        <f t="shared" si="311"/>
        <v>112799.83626535042</v>
      </c>
      <c r="DI60" s="439">
        <f t="shared" si="311"/>
        <v>112800.0409336624</v>
      </c>
      <c r="DJ60" s="439">
        <f t="shared" si="311"/>
        <v>112799.98976658442</v>
      </c>
      <c r="DK60" s="439">
        <f t="shared" si="311"/>
        <v>112800.0025583539</v>
      </c>
      <c r="DL60" s="438">
        <f t="shared" si="270"/>
        <v>1329464.1187268486</v>
      </c>
    </row>
    <row r="61" spans="2:116" outlineLevel="1" x14ac:dyDescent="0.2">
      <c r="B61" s="177" t="s">
        <v>212</v>
      </c>
      <c r="C61" s="9"/>
      <c r="D61" s="150"/>
      <c r="E61" s="150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8"/>
      <c r="S61" s="554">
        <f t="shared" si="259"/>
        <v>200</v>
      </c>
      <c r="T61" s="174">
        <v>1000</v>
      </c>
      <c r="U61" s="551">
        <v>0.2</v>
      </c>
      <c r="V61" s="257">
        <f>$U$61*V42</f>
        <v>0</v>
      </c>
      <c r="W61" s="257">
        <f t="shared" ref="W61:AG61" si="312">$U$61*W42</f>
        <v>0</v>
      </c>
      <c r="X61" s="257">
        <f t="shared" si="312"/>
        <v>0</v>
      </c>
      <c r="Y61" s="257">
        <f t="shared" si="312"/>
        <v>0</v>
      </c>
      <c r="Z61" s="257">
        <f t="shared" si="312"/>
        <v>0</v>
      </c>
      <c r="AA61" s="257">
        <f t="shared" si="312"/>
        <v>0</v>
      </c>
      <c r="AB61" s="257">
        <f t="shared" si="312"/>
        <v>0</v>
      </c>
      <c r="AC61" s="257">
        <f t="shared" si="312"/>
        <v>0</v>
      </c>
      <c r="AD61" s="257">
        <f t="shared" si="312"/>
        <v>0</v>
      </c>
      <c r="AE61" s="257">
        <f t="shared" si="312"/>
        <v>0</v>
      </c>
      <c r="AF61" s="257">
        <f t="shared" si="312"/>
        <v>0</v>
      </c>
      <c r="AG61" s="257">
        <f t="shared" si="312"/>
        <v>0</v>
      </c>
      <c r="AH61" s="237">
        <f t="shared" si="261"/>
        <v>0</v>
      </c>
      <c r="AI61" s="9"/>
      <c r="AJ61" s="174">
        <v>1000</v>
      </c>
      <c r="AK61" s="551">
        <v>0.2</v>
      </c>
      <c r="AL61" s="351">
        <f>$AK$61*AL42</f>
        <v>76.666666666666671</v>
      </c>
      <c r="AM61" s="351">
        <f t="shared" ref="AM61:AW61" si="313">$AK$61*AM42</f>
        <v>498.33333333333331</v>
      </c>
      <c r="AN61" s="351">
        <f t="shared" si="313"/>
        <v>670.83333333333348</v>
      </c>
      <c r="AO61" s="351">
        <f t="shared" si="313"/>
        <v>584.58333333333337</v>
      </c>
      <c r="AP61" s="351">
        <f t="shared" si="313"/>
        <v>627.7083333333336</v>
      </c>
      <c r="AQ61" s="351">
        <f t="shared" si="313"/>
        <v>606.14583333333337</v>
      </c>
      <c r="AR61" s="351">
        <f t="shared" si="313"/>
        <v>616.92708333333348</v>
      </c>
      <c r="AS61" s="351">
        <f t="shared" si="313"/>
        <v>611.53645833333337</v>
      </c>
      <c r="AT61" s="351">
        <f t="shared" si="313"/>
        <v>714.23177083333348</v>
      </c>
      <c r="AU61" s="351">
        <f t="shared" si="313"/>
        <v>1262.8841145833333</v>
      </c>
      <c r="AV61" s="351">
        <f t="shared" si="313"/>
        <v>1488.5579427083337</v>
      </c>
      <c r="AW61" s="351">
        <f t="shared" si="313"/>
        <v>1375.7210286458335</v>
      </c>
      <c r="AX61" s="350">
        <f t="shared" si="263"/>
        <v>9134.1292317708339</v>
      </c>
      <c r="AY61" s="312"/>
      <c r="AZ61" s="174">
        <v>1000</v>
      </c>
      <c r="BA61" s="551">
        <v>0.2</v>
      </c>
      <c r="BB61" s="439">
        <f>$BA$61*BB42</f>
        <v>2558.986950860507</v>
      </c>
      <c r="BC61" s="439">
        <f t="shared" ref="BC61:BM61" si="314">$BA$61*BC42</f>
        <v>4134.3762341485517</v>
      </c>
      <c r="BD61" s="439">
        <f t="shared" si="314"/>
        <v>4563.6408106884064</v>
      </c>
      <c r="BE61" s="439">
        <f t="shared" si="314"/>
        <v>4391.934980072464</v>
      </c>
      <c r="BF61" s="439">
        <f t="shared" si="314"/>
        <v>4460.617312318841</v>
      </c>
      <c r="BG61" s="439">
        <f t="shared" si="314"/>
        <v>4433.1443794202905</v>
      </c>
      <c r="BH61" s="439">
        <f t="shared" si="314"/>
        <v>4444.1335525797103</v>
      </c>
      <c r="BI61" s="439">
        <f t="shared" si="314"/>
        <v>4439.7378833159428</v>
      </c>
      <c r="BJ61" s="439">
        <f t="shared" si="314"/>
        <v>4441.4961510214498</v>
      </c>
      <c r="BK61" s="439">
        <f t="shared" si="314"/>
        <v>4440.7928439392472</v>
      </c>
      <c r="BL61" s="439">
        <f t="shared" si="314"/>
        <v>4441.0741667721277</v>
      </c>
      <c r="BM61" s="439">
        <f t="shared" si="314"/>
        <v>4440.9616376389758</v>
      </c>
      <c r="BN61" s="438">
        <f t="shared" si="265"/>
        <v>51190.89690277652</v>
      </c>
      <c r="BO61" s="9"/>
      <c r="BP61" s="174">
        <v>1000</v>
      </c>
      <c r="BQ61" s="551">
        <v>0.2</v>
      </c>
      <c r="BR61" s="439">
        <f>$BQ$61*BR42</f>
        <v>6189.8624845325121</v>
      </c>
      <c r="BS61" s="439">
        <f t="shared" ref="BS61:CC61" si="315">$BQ$61*BS42</f>
        <v>12276.343335706446</v>
      </c>
      <c r="BT61" s="439">
        <f t="shared" si="315"/>
        <v>14878.93634992795</v>
      </c>
      <c r="BU61" s="439">
        <f t="shared" si="315"/>
        <v>13837.899144239349</v>
      </c>
      <c r="BV61" s="439">
        <f t="shared" si="315"/>
        <v>14254.314026514789</v>
      </c>
      <c r="BW61" s="439">
        <f t="shared" si="315"/>
        <v>14087.748073604613</v>
      </c>
      <c r="BX61" s="439">
        <f t="shared" si="315"/>
        <v>14154.374454768684</v>
      </c>
      <c r="BY61" s="439">
        <f t="shared" si="315"/>
        <v>14127.723902303054</v>
      </c>
      <c r="BZ61" s="439">
        <f t="shared" si="315"/>
        <v>14138.38412328931</v>
      </c>
      <c r="CA61" s="439">
        <f t="shared" si="315"/>
        <v>14134.120034894804</v>
      </c>
      <c r="CB61" s="439">
        <f t="shared" si="315"/>
        <v>14135.825670252607</v>
      </c>
      <c r="CC61" s="439">
        <f t="shared" si="315"/>
        <v>14135.143416109484</v>
      </c>
      <c r="CD61" s="438">
        <f t="shared" si="267"/>
        <v>160350.67501614359</v>
      </c>
      <c r="CF61" s="9"/>
      <c r="CG61" s="174">
        <v>1000</v>
      </c>
      <c r="CH61" s="551">
        <v>0.2</v>
      </c>
      <c r="CI61" s="439">
        <f>$BQ$61*CI42</f>
        <v>19766.13674659183</v>
      </c>
      <c r="CJ61" s="439">
        <f t="shared" ref="CJ61:CT61" si="316">$BQ$61*CJ42</f>
        <v>25051.886865983626</v>
      </c>
      <c r="CK61" s="439">
        <f t="shared" si="316"/>
        <v>26913.49887173939</v>
      </c>
      <c r="CL61" s="439">
        <f t="shared" si="316"/>
        <v>26448.095870300447</v>
      </c>
      <c r="CM61" s="439">
        <f t="shared" si="316"/>
        <v>26564.446620660183</v>
      </c>
      <c r="CN61" s="439">
        <f t="shared" si="316"/>
        <v>26535.358933070253</v>
      </c>
      <c r="CO61" s="439">
        <f t="shared" si="316"/>
        <v>26542.630854967734</v>
      </c>
      <c r="CP61" s="439">
        <f t="shared" si="316"/>
        <v>26540.81287449336</v>
      </c>
      <c r="CQ61" s="439">
        <f t="shared" si="316"/>
        <v>26541.26736961196</v>
      </c>
      <c r="CR61" s="439">
        <f t="shared" si="316"/>
        <v>26541.153745832315</v>
      </c>
      <c r="CS61" s="439">
        <f t="shared" si="316"/>
        <v>26541.182151777219</v>
      </c>
      <c r="CT61" s="439">
        <f t="shared" si="316"/>
        <v>26541.175050290989</v>
      </c>
      <c r="CU61" s="438">
        <f t="shared" si="269"/>
        <v>310527.64595531928</v>
      </c>
      <c r="CW61" s="9"/>
      <c r="CX61" s="174">
        <v>1000</v>
      </c>
      <c r="CY61" s="551">
        <v>0.2</v>
      </c>
      <c r="CZ61" s="439">
        <f>$BQ$61*CZ42</f>
        <v>43259.007708015495</v>
      </c>
      <c r="DA61" s="439">
        <f t="shared" ref="DA61:DK61" si="317">$BQ$61*DA42</f>
        <v>57741.314249466712</v>
      </c>
      <c r="DB61" s="439">
        <f t="shared" si="317"/>
        <v>56064.671437633333</v>
      </c>
      <c r="DC61" s="439">
        <f t="shared" si="317"/>
        <v>56483.832140591665</v>
      </c>
      <c r="DD61" s="439">
        <f t="shared" si="317"/>
        <v>56379.041964852076</v>
      </c>
      <c r="DE61" s="439">
        <f t="shared" si="317"/>
        <v>56405.239508786988</v>
      </c>
      <c r="DF61" s="439">
        <f t="shared" si="317"/>
        <v>56398.690122803244</v>
      </c>
      <c r="DG61" s="439">
        <f t="shared" si="317"/>
        <v>56400.327469299176</v>
      </c>
      <c r="DH61" s="439">
        <f t="shared" si="317"/>
        <v>56399.918132675208</v>
      </c>
      <c r="DI61" s="439">
        <f t="shared" si="317"/>
        <v>56400.0204668312</v>
      </c>
      <c r="DJ61" s="439">
        <f t="shared" si="317"/>
        <v>56399.994883292209</v>
      </c>
      <c r="DK61" s="439">
        <f t="shared" si="317"/>
        <v>56400.001279176948</v>
      </c>
      <c r="DL61" s="438">
        <f t="shared" si="270"/>
        <v>664732.05936342431</v>
      </c>
    </row>
    <row r="62" spans="2:116" outlineLevel="1" x14ac:dyDescent="0.2">
      <c r="B62" s="177"/>
      <c r="C62" s="9"/>
      <c r="D62" s="150"/>
      <c r="E62" s="150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8"/>
      <c r="S62" s="554"/>
      <c r="T62" s="150"/>
      <c r="U62" s="150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37">
        <f t="shared" si="261"/>
        <v>0</v>
      </c>
      <c r="AI62" s="9"/>
      <c r="AJ62" s="150"/>
      <c r="AK62" s="150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0"/>
      <c r="AY62" s="312"/>
      <c r="AZ62" s="150"/>
      <c r="BA62" s="150"/>
      <c r="BB62" s="439"/>
      <c r="BC62" s="439"/>
      <c r="BD62" s="439"/>
      <c r="BE62" s="439"/>
      <c r="BF62" s="439"/>
      <c r="BG62" s="439"/>
      <c r="BH62" s="439"/>
      <c r="BI62" s="439"/>
      <c r="BJ62" s="439"/>
      <c r="BK62" s="439"/>
      <c r="BL62" s="439"/>
      <c r="BM62" s="439"/>
      <c r="BN62" s="438">
        <f t="shared" si="265"/>
        <v>0</v>
      </c>
      <c r="BO62" s="9"/>
      <c r="BP62" s="150"/>
      <c r="BQ62" s="150"/>
      <c r="BR62" s="439"/>
      <c r="BS62" s="439"/>
      <c r="BT62" s="439"/>
      <c r="BU62" s="439"/>
      <c r="BV62" s="439"/>
      <c r="BW62" s="439"/>
      <c r="BX62" s="439"/>
      <c r="BY62" s="439"/>
      <c r="BZ62" s="439"/>
      <c r="CA62" s="439"/>
      <c r="CB62" s="439"/>
      <c r="CC62" s="439"/>
      <c r="CD62" s="438"/>
      <c r="CF62" s="9"/>
      <c r="CG62" s="150"/>
      <c r="CH62" s="150"/>
      <c r="CI62" s="439"/>
      <c r="CJ62" s="439"/>
      <c r="CK62" s="439"/>
      <c r="CL62" s="439"/>
      <c r="CM62" s="439"/>
      <c r="CN62" s="439"/>
      <c r="CO62" s="439"/>
      <c r="CP62" s="439"/>
      <c r="CQ62" s="439"/>
      <c r="CR62" s="439"/>
      <c r="CS62" s="439"/>
      <c r="CT62" s="439"/>
      <c r="CU62" s="438"/>
      <c r="CW62" s="9"/>
      <c r="CX62" s="150"/>
      <c r="CY62" s="150"/>
      <c r="CZ62" s="439"/>
      <c r="DA62" s="439"/>
      <c r="DB62" s="439"/>
      <c r="DC62" s="439"/>
      <c r="DD62" s="439"/>
      <c r="DE62" s="439"/>
      <c r="DF62" s="439"/>
      <c r="DG62" s="439"/>
      <c r="DH62" s="439"/>
      <c r="DI62" s="439"/>
      <c r="DJ62" s="439"/>
      <c r="DK62" s="439"/>
      <c r="DL62" s="438"/>
    </row>
    <row r="63" spans="2:116" outlineLevel="1" x14ac:dyDescent="0.2">
      <c r="B63" s="177" t="s">
        <v>213</v>
      </c>
      <c r="C63" s="9"/>
      <c r="D63" s="150"/>
      <c r="E63" s="150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8"/>
      <c r="S63" s="554">
        <f t="shared" si="259"/>
        <v>7.5</v>
      </c>
      <c r="T63" s="174">
        <v>15</v>
      </c>
      <c r="U63" s="551">
        <v>0.5</v>
      </c>
      <c r="V63" s="257">
        <f>$U$63*V33</f>
        <v>0</v>
      </c>
      <c r="W63" s="257">
        <f t="shared" ref="W63:AG63" si="318">$U$63*W33</f>
        <v>0</v>
      </c>
      <c r="X63" s="257">
        <f t="shared" si="318"/>
        <v>0</v>
      </c>
      <c r="Y63" s="257">
        <f t="shared" si="318"/>
        <v>0</v>
      </c>
      <c r="Z63" s="257">
        <f t="shared" si="318"/>
        <v>0</v>
      </c>
      <c r="AA63" s="257">
        <f t="shared" si="318"/>
        <v>0</v>
      </c>
      <c r="AB63" s="257">
        <f t="shared" si="318"/>
        <v>0</v>
      </c>
      <c r="AC63" s="257">
        <f t="shared" si="318"/>
        <v>0</v>
      </c>
      <c r="AD63" s="257">
        <f t="shared" si="318"/>
        <v>0</v>
      </c>
      <c r="AE63" s="257">
        <f t="shared" si="318"/>
        <v>0</v>
      </c>
      <c r="AF63" s="257">
        <f t="shared" si="318"/>
        <v>0</v>
      </c>
      <c r="AG63" s="257">
        <f t="shared" si="318"/>
        <v>0</v>
      </c>
      <c r="AH63" s="237">
        <f t="shared" si="261"/>
        <v>0</v>
      </c>
      <c r="AI63" s="9"/>
      <c r="AJ63" s="174">
        <v>15</v>
      </c>
      <c r="AK63" s="551">
        <v>0.5</v>
      </c>
      <c r="AL63" s="351">
        <f>$AK$63*AL33</f>
        <v>28.750000000000004</v>
      </c>
      <c r="AM63" s="351">
        <f t="shared" ref="AM63:AW63" si="319">$AK$63*AM33</f>
        <v>186.87500000000003</v>
      </c>
      <c r="AN63" s="351">
        <f t="shared" si="319"/>
        <v>251.56250000000009</v>
      </c>
      <c r="AO63" s="351">
        <f t="shared" si="319"/>
        <v>219.21875000000003</v>
      </c>
      <c r="AP63" s="351">
        <f t="shared" si="319"/>
        <v>235.39062500000006</v>
      </c>
      <c r="AQ63" s="351">
        <f t="shared" si="319"/>
        <v>227.30468750000003</v>
      </c>
      <c r="AR63" s="351">
        <f t="shared" si="319"/>
        <v>231.34765625000006</v>
      </c>
      <c r="AS63" s="351">
        <f t="shared" si="319"/>
        <v>229.32617187500003</v>
      </c>
      <c r="AT63" s="351">
        <f t="shared" si="319"/>
        <v>267.83691406250006</v>
      </c>
      <c r="AU63" s="351">
        <f t="shared" si="319"/>
        <v>473.58154296875</v>
      </c>
      <c r="AV63" s="351">
        <f t="shared" si="319"/>
        <v>558.209228515625</v>
      </c>
      <c r="AW63" s="351">
        <f t="shared" si="319"/>
        <v>515.8953857421875</v>
      </c>
      <c r="AX63" s="350">
        <f t="shared" si="263"/>
        <v>3425.2984619140625</v>
      </c>
      <c r="AY63" s="312"/>
      <c r="AZ63" s="174">
        <v>15</v>
      </c>
      <c r="BA63" s="551">
        <v>0.5</v>
      </c>
      <c r="BB63" s="439">
        <f>$BA$63*BB33</f>
        <v>959.62010657269013</v>
      </c>
      <c r="BC63" s="439">
        <f t="shared" ref="BC63:BM63" si="320">$BA$63*BC33</f>
        <v>1550.3910878057068</v>
      </c>
      <c r="BD63" s="439">
        <f t="shared" si="320"/>
        <v>1711.3653040081526</v>
      </c>
      <c r="BE63" s="439">
        <f t="shared" si="320"/>
        <v>1646.9756175271741</v>
      </c>
      <c r="BF63" s="439">
        <f t="shared" si="320"/>
        <v>1672.7314921195652</v>
      </c>
      <c r="BG63" s="439">
        <f t="shared" si="320"/>
        <v>1662.4291422826091</v>
      </c>
      <c r="BH63" s="439">
        <f t="shared" si="320"/>
        <v>1666.5500822173913</v>
      </c>
      <c r="BI63" s="439">
        <f t="shared" si="320"/>
        <v>1664.9017062434787</v>
      </c>
      <c r="BJ63" s="439">
        <f t="shared" si="320"/>
        <v>1665.5610566330438</v>
      </c>
      <c r="BK63" s="439">
        <f t="shared" si="320"/>
        <v>1665.2973164772179</v>
      </c>
      <c r="BL63" s="439">
        <f t="shared" si="320"/>
        <v>1665.402812539548</v>
      </c>
      <c r="BM63" s="439">
        <f t="shared" si="320"/>
        <v>1665.3606141146161</v>
      </c>
      <c r="BN63" s="438">
        <f t="shared" si="265"/>
        <v>19196.58633854119</v>
      </c>
      <c r="BO63" s="9"/>
      <c r="BP63" s="174">
        <v>15</v>
      </c>
      <c r="BQ63" s="551">
        <v>0.5</v>
      </c>
      <c r="BR63" s="439">
        <f>$BQ$63*BR33</f>
        <v>2321.1984316996918</v>
      </c>
      <c r="BS63" s="439">
        <f t="shared" ref="BS63:CC63" si="321">$BQ$63*BS33</f>
        <v>4603.6287508899177</v>
      </c>
      <c r="BT63" s="439">
        <f t="shared" si="321"/>
        <v>5579.6011312229812</v>
      </c>
      <c r="BU63" s="439">
        <f t="shared" si="321"/>
        <v>5189.2121790897554</v>
      </c>
      <c r="BV63" s="439">
        <f t="shared" si="321"/>
        <v>5345.3677599430457</v>
      </c>
      <c r="BW63" s="439">
        <f t="shared" si="321"/>
        <v>5282.9055276017298</v>
      </c>
      <c r="BX63" s="439">
        <f t="shared" si="321"/>
        <v>5307.890420538256</v>
      </c>
      <c r="BY63" s="439">
        <f t="shared" si="321"/>
        <v>5297.8964633636451</v>
      </c>
      <c r="BZ63" s="439">
        <f t="shared" si="321"/>
        <v>5301.8940462334904</v>
      </c>
      <c r="CA63" s="439">
        <f t="shared" si="321"/>
        <v>5300.2950130855515</v>
      </c>
      <c r="CB63" s="439">
        <f t="shared" si="321"/>
        <v>5300.9346263447278</v>
      </c>
      <c r="CC63" s="439">
        <f t="shared" si="321"/>
        <v>5300.6787810410569</v>
      </c>
      <c r="CD63" s="438">
        <f t="shared" si="267"/>
        <v>60131.503131053847</v>
      </c>
      <c r="CF63" s="9"/>
      <c r="CG63" s="174">
        <v>15</v>
      </c>
      <c r="CH63" s="551">
        <v>0.5</v>
      </c>
      <c r="CI63" s="439">
        <f>$BQ$63*CI33</f>
        <v>7412.3012799719354</v>
      </c>
      <c r="CJ63" s="439">
        <f t="shared" ref="CJ63:CT63" si="322">$BQ$63*CJ33</f>
        <v>9394.4575747438594</v>
      </c>
      <c r="CK63" s="439">
        <f t="shared" si="322"/>
        <v>10092.562076902272</v>
      </c>
      <c r="CL63" s="439">
        <f t="shared" si="322"/>
        <v>9918.0359513626681</v>
      </c>
      <c r="CM63" s="439">
        <f t="shared" si="322"/>
        <v>9961.667482747569</v>
      </c>
      <c r="CN63" s="439">
        <f t="shared" si="322"/>
        <v>9950.7595999013447</v>
      </c>
      <c r="CO63" s="439">
        <f t="shared" si="322"/>
        <v>9953.4865706129003</v>
      </c>
      <c r="CP63" s="439">
        <f t="shared" si="322"/>
        <v>9952.8048279350114</v>
      </c>
      <c r="CQ63" s="439">
        <f t="shared" si="322"/>
        <v>9952.9752636044832</v>
      </c>
      <c r="CR63" s="439">
        <f t="shared" si="322"/>
        <v>9952.9326546871162</v>
      </c>
      <c r="CS63" s="439">
        <f t="shared" si="322"/>
        <v>9952.943306916457</v>
      </c>
      <c r="CT63" s="439">
        <f t="shared" si="322"/>
        <v>9952.9406438591213</v>
      </c>
      <c r="CU63" s="438">
        <f t="shared" ref="CU63:CU72" si="323">SUM(CI63:CT63)</f>
        <v>116447.86723324473</v>
      </c>
      <c r="CW63" s="9"/>
      <c r="CX63" s="174">
        <v>15</v>
      </c>
      <c r="CY63" s="551">
        <v>0.5</v>
      </c>
      <c r="CZ63" s="439">
        <f>$BQ$63*CZ33</f>
        <v>16222.127890505808</v>
      </c>
      <c r="DA63" s="439">
        <f t="shared" ref="DA63:DK63" si="324">$BQ$63*DA33</f>
        <v>21652.992843550019</v>
      </c>
      <c r="DB63" s="439">
        <f t="shared" si="324"/>
        <v>21024.251789112499</v>
      </c>
      <c r="DC63" s="439">
        <f t="shared" si="324"/>
        <v>21181.437052721874</v>
      </c>
      <c r="DD63" s="439">
        <f t="shared" si="324"/>
        <v>21142.140736819532</v>
      </c>
      <c r="DE63" s="439">
        <f t="shared" si="324"/>
        <v>21151.964815795116</v>
      </c>
      <c r="DF63" s="439">
        <f t="shared" si="324"/>
        <v>21149.508796051221</v>
      </c>
      <c r="DG63" s="439">
        <f t="shared" si="324"/>
        <v>21150.122800987196</v>
      </c>
      <c r="DH63" s="439">
        <f t="shared" si="324"/>
        <v>21149.9692997532</v>
      </c>
      <c r="DI63" s="439">
        <f t="shared" si="324"/>
        <v>21150.007675061701</v>
      </c>
      <c r="DJ63" s="439">
        <f t="shared" si="324"/>
        <v>21149.998081234575</v>
      </c>
      <c r="DK63" s="439">
        <f t="shared" si="324"/>
        <v>21150.000479691356</v>
      </c>
      <c r="DL63" s="438">
        <f t="shared" ref="DL63:DL72" si="325">SUM(CZ63:DK63)</f>
        <v>249274.52226128406</v>
      </c>
    </row>
    <row r="64" spans="2:116" outlineLevel="1" x14ac:dyDescent="0.2">
      <c r="B64" s="177" t="s">
        <v>213</v>
      </c>
      <c r="C64" s="9"/>
      <c r="D64" s="150"/>
      <c r="E64" s="150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8"/>
      <c r="S64" s="554">
        <f t="shared" si="259"/>
        <v>6</v>
      </c>
      <c r="T64" s="174">
        <v>20</v>
      </c>
      <c r="U64" s="551">
        <v>0.3</v>
      </c>
      <c r="V64" s="257">
        <f>$U$64*V34</f>
        <v>0</v>
      </c>
      <c r="W64" s="257">
        <f t="shared" ref="W64:AG64" si="326">$U$64*W34</f>
        <v>0</v>
      </c>
      <c r="X64" s="257">
        <f t="shared" si="326"/>
        <v>0</v>
      </c>
      <c r="Y64" s="257">
        <f t="shared" si="326"/>
        <v>0</v>
      </c>
      <c r="Z64" s="257">
        <f t="shared" si="326"/>
        <v>0</v>
      </c>
      <c r="AA64" s="257">
        <f t="shared" si="326"/>
        <v>0</v>
      </c>
      <c r="AB64" s="257">
        <f t="shared" si="326"/>
        <v>0</v>
      </c>
      <c r="AC64" s="257">
        <f t="shared" si="326"/>
        <v>0</v>
      </c>
      <c r="AD64" s="257">
        <f t="shared" si="326"/>
        <v>0</v>
      </c>
      <c r="AE64" s="257">
        <f t="shared" si="326"/>
        <v>0</v>
      </c>
      <c r="AF64" s="257">
        <f t="shared" si="326"/>
        <v>0</v>
      </c>
      <c r="AG64" s="257">
        <f t="shared" si="326"/>
        <v>0</v>
      </c>
      <c r="AH64" s="237">
        <f t="shared" si="261"/>
        <v>0</v>
      </c>
      <c r="AI64" s="9"/>
      <c r="AJ64" s="174">
        <v>20</v>
      </c>
      <c r="AK64" s="551">
        <v>0.3</v>
      </c>
      <c r="AL64" s="351">
        <f>$AK$64*AL34</f>
        <v>23.000000000000004</v>
      </c>
      <c r="AM64" s="351">
        <f t="shared" ref="AM64:AW64" si="327">$AK$64*AM34</f>
        <v>149.50000000000003</v>
      </c>
      <c r="AN64" s="351">
        <f t="shared" si="327"/>
        <v>201.25000000000009</v>
      </c>
      <c r="AO64" s="351">
        <f t="shared" si="327"/>
        <v>175.37500000000003</v>
      </c>
      <c r="AP64" s="351">
        <f t="shared" si="327"/>
        <v>188.31250000000003</v>
      </c>
      <c r="AQ64" s="351">
        <f t="shared" si="327"/>
        <v>181.84375000000003</v>
      </c>
      <c r="AR64" s="351">
        <f t="shared" si="327"/>
        <v>185.07812500000003</v>
      </c>
      <c r="AS64" s="351">
        <f t="shared" si="327"/>
        <v>183.46093750000003</v>
      </c>
      <c r="AT64" s="351">
        <f t="shared" si="327"/>
        <v>214.26953125000003</v>
      </c>
      <c r="AU64" s="351">
        <f t="shared" si="327"/>
        <v>378.86523437499994</v>
      </c>
      <c r="AV64" s="351">
        <f t="shared" si="327"/>
        <v>446.56738281250006</v>
      </c>
      <c r="AW64" s="351">
        <f t="shared" si="327"/>
        <v>412.71630859375006</v>
      </c>
      <c r="AX64" s="350">
        <f t="shared" si="263"/>
        <v>2740.2387695312505</v>
      </c>
      <c r="AY64" s="312"/>
      <c r="AZ64" s="174">
        <v>20</v>
      </c>
      <c r="BA64" s="551">
        <v>0.3</v>
      </c>
      <c r="BB64" s="439">
        <f>$BA$64*BB34</f>
        <v>767.69608525815204</v>
      </c>
      <c r="BC64" s="439">
        <f t="shared" ref="BC64:BM64" si="328">$BA$64*BC34</f>
        <v>1240.3128702445651</v>
      </c>
      <c r="BD64" s="439">
        <f t="shared" si="328"/>
        <v>1369.092243206522</v>
      </c>
      <c r="BE64" s="439">
        <f t="shared" si="328"/>
        <v>1317.5804940217392</v>
      </c>
      <c r="BF64" s="439">
        <f t="shared" si="328"/>
        <v>1338.1851936956523</v>
      </c>
      <c r="BG64" s="439">
        <f t="shared" si="328"/>
        <v>1329.9433138260872</v>
      </c>
      <c r="BH64" s="439">
        <f t="shared" si="328"/>
        <v>1333.2400657739131</v>
      </c>
      <c r="BI64" s="439">
        <f t="shared" si="328"/>
        <v>1331.9213649947828</v>
      </c>
      <c r="BJ64" s="439">
        <f t="shared" si="328"/>
        <v>1332.4488453064348</v>
      </c>
      <c r="BK64" s="439">
        <f t="shared" si="328"/>
        <v>1332.2378531817742</v>
      </c>
      <c r="BL64" s="439">
        <f t="shared" si="328"/>
        <v>1332.3222500316383</v>
      </c>
      <c r="BM64" s="439">
        <f t="shared" si="328"/>
        <v>1332.2884912916927</v>
      </c>
      <c r="BN64" s="438">
        <f t="shared" si="265"/>
        <v>15357.269070832956</v>
      </c>
      <c r="BO64" s="9"/>
      <c r="BP64" s="174">
        <v>20</v>
      </c>
      <c r="BQ64" s="551">
        <v>0.3</v>
      </c>
      <c r="BR64" s="439">
        <f>$BQ$64*BR34</f>
        <v>1856.9587453597535</v>
      </c>
      <c r="BS64" s="439">
        <f t="shared" ref="BS64:CC64" si="329">$BQ$64*BS34</f>
        <v>3682.9030007119336</v>
      </c>
      <c r="BT64" s="439">
        <f t="shared" si="329"/>
        <v>4463.6809049783851</v>
      </c>
      <c r="BU64" s="439">
        <f t="shared" si="329"/>
        <v>4151.3697432718036</v>
      </c>
      <c r="BV64" s="439">
        <f t="shared" si="329"/>
        <v>4276.2942079544364</v>
      </c>
      <c r="BW64" s="439">
        <f t="shared" si="329"/>
        <v>4226.324422081384</v>
      </c>
      <c r="BX64" s="439">
        <f t="shared" si="329"/>
        <v>4246.3123364306048</v>
      </c>
      <c r="BY64" s="439">
        <f t="shared" si="329"/>
        <v>4238.3171706909152</v>
      </c>
      <c r="BZ64" s="439">
        <f t="shared" si="329"/>
        <v>4241.5152369867919</v>
      </c>
      <c r="CA64" s="439">
        <f t="shared" si="329"/>
        <v>4240.2360104684412</v>
      </c>
      <c r="CB64" s="439">
        <f t="shared" si="329"/>
        <v>4240.7477010757821</v>
      </c>
      <c r="CC64" s="439">
        <f t="shared" si="329"/>
        <v>4240.5430248328457</v>
      </c>
      <c r="CD64" s="438">
        <f t="shared" si="267"/>
        <v>48105.202504843081</v>
      </c>
      <c r="CF64" s="9"/>
      <c r="CG64" s="174">
        <v>20</v>
      </c>
      <c r="CH64" s="551">
        <v>0.3</v>
      </c>
      <c r="CI64" s="439">
        <f>$BQ$64*CI34</f>
        <v>5929.8410239775485</v>
      </c>
      <c r="CJ64" s="439">
        <f t="shared" ref="CJ64:CT64" si="330">$BQ$64*CJ34</f>
        <v>7515.5660597950864</v>
      </c>
      <c r="CK64" s="439">
        <f t="shared" si="330"/>
        <v>8074.0496615218162</v>
      </c>
      <c r="CL64" s="439">
        <f t="shared" si="330"/>
        <v>7934.4287610901347</v>
      </c>
      <c r="CM64" s="439">
        <f t="shared" si="330"/>
        <v>7969.3339861980548</v>
      </c>
      <c r="CN64" s="439">
        <f t="shared" si="330"/>
        <v>7960.607679921075</v>
      </c>
      <c r="CO64" s="439">
        <f t="shared" si="330"/>
        <v>7962.7892564903195</v>
      </c>
      <c r="CP64" s="439">
        <f t="shared" si="330"/>
        <v>7962.2438623480084</v>
      </c>
      <c r="CQ64" s="439">
        <f t="shared" si="330"/>
        <v>7962.3802108835862</v>
      </c>
      <c r="CR64" s="439">
        <f t="shared" si="330"/>
        <v>7962.3461237496922</v>
      </c>
      <c r="CS64" s="439">
        <f t="shared" si="330"/>
        <v>7962.3546455331652</v>
      </c>
      <c r="CT64" s="439">
        <f t="shared" si="330"/>
        <v>7962.3525150872965</v>
      </c>
      <c r="CU64" s="438">
        <f t="shared" si="323"/>
        <v>93158.293786595794</v>
      </c>
      <c r="CW64" s="9"/>
      <c r="CX64" s="174">
        <v>20</v>
      </c>
      <c r="CY64" s="551">
        <v>0.3</v>
      </c>
      <c r="CZ64" s="439">
        <f>$BQ$64*CZ34</f>
        <v>12977.702312404646</v>
      </c>
      <c r="DA64" s="439">
        <f t="shared" ref="DA64:DK64" si="331">$BQ$64*DA34</f>
        <v>17322.394274840011</v>
      </c>
      <c r="DB64" s="439">
        <f t="shared" si="331"/>
        <v>16819.40143129</v>
      </c>
      <c r="DC64" s="439">
        <f t="shared" si="331"/>
        <v>16945.149642177497</v>
      </c>
      <c r="DD64" s="439">
        <f t="shared" si="331"/>
        <v>16913.712589455623</v>
      </c>
      <c r="DE64" s="439">
        <f t="shared" si="331"/>
        <v>16921.571852636094</v>
      </c>
      <c r="DF64" s="439">
        <f t="shared" si="331"/>
        <v>16919.607036840975</v>
      </c>
      <c r="DG64" s="439">
        <f t="shared" si="331"/>
        <v>16920.098240789757</v>
      </c>
      <c r="DH64" s="439">
        <f t="shared" si="331"/>
        <v>16919.975439802558</v>
      </c>
      <c r="DI64" s="439">
        <f t="shared" si="331"/>
        <v>16920.006140049358</v>
      </c>
      <c r="DJ64" s="439">
        <f t="shared" si="331"/>
        <v>16919.998464987661</v>
      </c>
      <c r="DK64" s="439">
        <f t="shared" si="331"/>
        <v>16920.000383753082</v>
      </c>
      <c r="DL64" s="438">
        <f t="shared" si="325"/>
        <v>199419.61780902732</v>
      </c>
    </row>
    <row r="65" spans="2:116" outlineLevel="1" x14ac:dyDescent="0.2">
      <c r="B65" s="177" t="s">
        <v>213</v>
      </c>
      <c r="C65" s="9"/>
      <c r="D65" s="150"/>
      <c r="E65" s="150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8"/>
      <c r="S65" s="554">
        <f t="shared" si="259"/>
        <v>7</v>
      </c>
      <c r="T65" s="174">
        <v>35</v>
      </c>
      <c r="U65" s="551">
        <v>0.2</v>
      </c>
      <c r="V65" s="257">
        <f>$U$65*V35</f>
        <v>0</v>
      </c>
      <c r="W65" s="257">
        <f t="shared" ref="W65:AG65" si="332">$U$65*W35</f>
        <v>0</v>
      </c>
      <c r="X65" s="257">
        <f t="shared" si="332"/>
        <v>0</v>
      </c>
      <c r="Y65" s="257">
        <f t="shared" si="332"/>
        <v>0</v>
      </c>
      <c r="Z65" s="257">
        <f t="shared" si="332"/>
        <v>0</v>
      </c>
      <c r="AA65" s="257">
        <f t="shared" si="332"/>
        <v>0</v>
      </c>
      <c r="AB65" s="257">
        <f t="shared" si="332"/>
        <v>0</v>
      </c>
      <c r="AC65" s="257">
        <f t="shared" si="332"/>
        <v>0</v>
      </c>
      <c r="AD65" s="257">
        <f t="shared" si="332"/>
        <v>0</v>
      </c>
      <c r="AE65" s="257">
        <f t="shared" si="332"/>
        <v>0</v>
      </c>
      <c r="AF65" s="257">
        <f t="shared" si="332"/>
        <v>0</v>
      </c>
      <c r="AG65" s="257">
        <f t="shared" si="332"/>
        <v>0</v>
      </c>
      <c r="AH65" s="237">
        <f t="shared" si="261"/>
        <v>0</v>
      </c>
      <c r="AI65" s="9"/>
      <c r="AJ65" s="174">
        <v>35</v>
      </c>
      <c r="AK65" s="551">
        <v>0.2</v>
      </c>
      <c r="AL65" s="351">
        <f>$AK$65*AL35</f>
        <v>26.833333333333339</v>
      </c>
      <c r="AM65" s="351">
        <f t="shared" ref="AM65:AW65" si="333">$AK$65*AM35</f>
        <v>174.41666666666671</v>
      </c>
      <c r="AN65" s="351">
        <f t="shared" si="333"/>
        <v>234.79166666666674</v>
      </c>
      <c r="AO65" s="351">
        <f t="shared" si="333"/>
        <v>204.60416666666671</v>
      </c>
      <c r="AP65" s="351">
        <f t="shared" si="333"/>
        <v>219.69791666666674</v>
      </c>
      <c r="AQ65" s="351">
        <f t="shared" si="333"/>
        <v>212.15104166666671</v>
      </c>
      <c r="AR65" s="351">
        <f t="shared" si="333"/>
        <v>215.92447916666674</v>
      </c>
      <c r="AS65" s="351">
        <f t="shared" si="333"/>
        <v>214.03776041666671</v>
      </c>
      <c r="AT65" s="351">
        <f t="shared" si="333"/>
        <v>249.98111979166671</v>
      </c>
      <c r="AU65" s="351">
        <f t="shared" si="333"/>
        <v>442.00944010416663</v>
      </c>
      <c r="AV65" s="351">
        <f t="shared" si="333"/>
        <v>520.99527994791674</v>
      </c>
      <c r="AW65" s="351">
        <f t="shared" si="333"/>
        <v>481.50236002604174</v>
      </c>
      <c r="AX65" s="350">
        <f t="shared" si="263"/>
        <v>3196.9452311197929</v>
      </c>
      <c r="AY65" s="312"/>
      <c r="AZ65" s="174">
        <v>35</v>
      </c>
      <c r="BA65" s="551">
        <v>0.2</v>
      </c>
      <c r="BB65" s="439">
        <f>$BA$65*BB35</f>
        <v>895.64543280117744</v>
      </c>
      <c r="BC65" s="439">
        <f t="shared" ref="BC65:BM65" si="334">$BA$65*BC35</f>
        <v>1447.0316819519931</v>
      </c>
      <c r="BD65" s="439">
        <f t="shared" si="334"/>
        <v>1597.2742837409423</v>
      </c>
      <c r="BE65" s="439">
        <f t="shared" si="334"/>
        <v>1537.1772430253625</v>
      </c>
      <c r="BF65" s="439">
        <f t="shared" si="334"/>
        <v>1561.2160593115943</v>
      </c>
      <c r="BG65" s="439">
        <f t="shared" si="334"/>
        <v>1551.6005327971018</v>
      </c>
      <c r="BH65" s="439">
        <f t="shared" si="334"/>
        <v>1555.4467434028986</v>
      </c>
      <c r="BI65" s="439">
        <f t="shared" si="334"/>
        <v>1553.9082591605802</v>
      </c>
      <c r="BJ65" s="439">
        <f t="shared" si="334"/>
        <v>1554.5236528575076</v>
      </c>
      <c r="BK65" s="439">
        <f t="shared" si="334"/>
        <v>1554.2774953787366</v>
      </c>
      <c r="BL65" s="439">
        <f t="shared" si="334"/>
        <v>1554.3759583702449</v>
      </c>
      <c r="BM65" s="439">
        <f t="shared" si="334"/>
        <v>1554.3365731736417</v>
      </c>
      <c r="BN65" s="438">
        <f t="shared" si="265"/>
        <v>17916.813915971783</v>
      </c>
      <c r="BO65" s="9"/>
      <c r="BP65" s="174">
        <v>35</v>
      </c>
      <c r="BQ65" s="551">
        <v>0.2</v>
      </c>
      <c r="BR65" s="439">
        <f>$BQ$65*BR35</f>
        <v>2166.451869586379</v>
      </c>
      <c r="BS65" s="439">
        <f t="shared" ref="BS65:CC65" si="335">$BQ$65*BS35</f>
        <v>4296.7201674972566</v>
      </c>
      <c r="BT65" s="439">
        <f t="shared" si="335"/>
        <v>5207.6277224747828</v>
      </c>
      <c r="BU65" s="439">
        <f t="shared" si="335"/>
        <v>4843.2647004837718</v>
      </c>
      <c r="BV65" s="439">
        <f t="shared" si="335"/>
        <v>4989.0099092801765</v>
      </c>
      <c r="BW65" s="439">
        <f t="shared" si="335"/>
        <v>4930.7118257616148</v>
      </c>
      <c r="BX65" s="439">
        <f t="shared" si="335"/>
        <v>4954.0310591690395</v>
      </c>
      <c r="BY65" s="439">
        <f t="shared" si="335"/>
        <v>4944.7033658060682</v>
      </c>
      <c r="BZ65" s="439">
        <f t="shared" si="335"/>
        <v>4948.4344431512582</v>
      </c>
      <c r="CA65" s="439">
        <f t="shared" si="335"/>
        <v>4946.9420122131814</v>
      </c>
      <c r="CB65" s="439">
        <f t="shared" si="335"/>
        <v>4947.5389845884129</v>
      </c>
      <c r="CC65" s="439">
        <f t="shared" si="335"/>
        <v>4947.3001956383205</v>
      </c>
      <c r="CD65" s="438">
        <f t="shared" si="267"/>
        <v>56122.73625565027</v>
      </c>
      <c r="CF65" s="9"/>
      <c r="CG65" s="174">
        <v>35</v>
      </c>
      <c r="CH65" s="551">
        <v>0.2</v>
      </c>
      <c r="CI65" s="439">
        <f>$BQ$65*CI35</f>
        <v>6918.1478613071413</v>
      </c>
      <c r="CJ65" s="439">
        <f t="shared" ref="CJ65:CT65" si="336">$BQ$65*CJ35</f>
        <v>8768.160403094269</v>
      </c>
      <c r="CK65" s="439">
        <f t="shared" si="336"/>
        <v>9419.7246051087859</v>
      </c>
      <c r="CL65" s="439">
        <f t="shared" si="336"/>
        <v>9256.8335546051585</v>
      </c>
      <c r="CM65" s="439">
        <f t="shared" si="336"/>
        <v>9297.5563172310631</v>
      </c>
      <c r="CN65" s="439">
        <f t="shared" si="336"/>
        <v>9287.3756265745888</v>
      </c>
      <c r="CO65" s="439">
        <f t="shared" si="336"/>
        <v>9289.9207992387073</v>
      </c>
      <c r="CP65" s="439">
        <f t="shared" si="336"/>
        <v>9289.2845060726777</v>
      </c>
      <c r="CQ65" s="439">
        <f t="shared" si="336"/>
        <v>9289.4435793641842</v>
      </c>
      <c r="CR65" s="439">
        <f t="shared" si="336"/>
        <v>9289.4038110413076</v>
      </c>
      <c r="CS65" s="439">
        <f t="shared" si="336"/>
        <v>9289.4137531220276</v>
      </c>
      <c r="CT65" s="439">
        <f t="shared" si="336"/>
        <v>9289.4112676018467</v>
      </c>
      <c r="CU65" s="438">
        <f t="shared" si="323"/>
        <v>108684.67608436177</v>
      </c>
      <c r="CW65" s="9"/>
      <c r="CX65" s="174">
        <v>35</v>
      </c>
      <c r="CY65" s="551">
        <v>0.2</v>
      </c>
      <c r="CZ65" s="439">
        <f>$BQ$65*CZ35</f>
        <v>15140.652697805421</v>
      </c>
      <c r="DA65" s="439">
        <f t="shared" ref="DA65:DK65" si="337">$BQ$65*DA35</f>
        <v>20209.459987313352</v>
      </c>
      <c r="DB65" s="439">
        <f t="shared" si="337"/>
        <v>19622.635003171668</v>
      </c>
      <c r="DC65" s="439">
        <f t="shared" si="337"/>
        <v>19769.341249207086</v>
      </c>
      <c r="DD65" s="439">
        <f t="shared" si="337"/>
        <v>19732.66468769823</v>
      </c>
      <c r="DE65" s="439">
        <f t="shared" si="337"/>
        <v>19741.833828075443</v>
      </c>
      <c r="DF65" s="439">
        <f t="shared" si="337"/>
        <v>19739.54154298114</v>
      </c>
      <c r="DG65" s="439">
        <f t="shared" si="337"/>
        <v>19740.114614254719</v>
      </c>
      <c r="DH65" s="439">
        <f t="shared" si="337"/>
        <v>19739.971346436323</v>
      </c>
      <c r="DI65" s="439">
        <f t="shared" si="337"/>
        <v>19740.007163390925</v>
      </c>
      <c r="DJ65" s="439">
        <f t="shared" si="337"/>
        <v>19739.998209152272</v>
      </c>
      <c r="DK65" s="439">
        <f t="shared" si="337"/>
        <v>19740.000447711936</v>
      </c>
      <c r="DL65" s="438">
        <f t="shared" si="325"/>
        <v>232656.2207771985</v>
      </c>
    </row>
    <row r="66" spans="2:116" outlineLevel="1" x14ac:dyDescent="0.2">
      <c r="B66" s="177" t="s">
        <v>213</v>
      </c>
      <c r="C66" s="9"/>
      <c r="D66" s="150"/>
      <c r="E66" s="150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8"/>
      <c r="S66" s="554">
        <f t="shared" si="259"/>
        <v>10</v>
      </c>
      <c r="T66" s="174">
        <v>50</v>
      </c>
      <c r="U66" s="551">
        <v>0.2</v>
      </c>
      <c r="V66" s="257">
        <f>$U$66*V36</f>
        <v>0</v>
      </c>
      <c r="W66" s="257">
        <f t="shared" ref="W66:AG66" si="338">$U$66*W36</f>
        <v>0</v>
      </c>
      <c r="X66" s="257">
        <f t="shared" si="338"/>
        <v>0</v>
      </c>
      <c r="Y66" s="257">
        <f t="shared" si="338"/>
        <v>0</v>
      </c>
      <c r="Z66" s="257">
        <f t="shared" si="338"/>
        <v>0</v>
      </c>
      <c r="AA66" s="257">
        <f t="shared" si="338"/>
        <v>0</v>
      </c>
      <c r="AB66" s="257">
        <f t="shared" si="338"/>
        <v>0</v>
      </c>
      <c r="AC66" s="257">
        <f t="shared" si="338"/>
        <v>0</v>
      </c>
      <c r="AD66" s="257">
        <f t="shared" si="338"/>
        <v>0</v>
      </c>
      <c r="AE66" s="257">
        <f t="shared" si="338"/>
        <v>0</v>
      </c>
      <c r="AF66" s="257">
        <f t="shared" si="338"/>
        <v>0</v>
      </c>
      <c r="AG66" s="257">
        <f t="shared" si="338"/>
        <v>0</v>
      </c>
      <c r="AH66" s="237">
        <f t="shared" si="261"/>
        <v>0</v>
      </c>
      <c r="AI66" s="9"/>
      <c r="AJ66" s="174">
        <v>50</v>
      </c>
      <c r="AK66" s="551">
        <v>0.2</v>
      </c>
      <c r="AL66" s="351">
        <f>$AK$66*AL36</f>
        <v>421.66666666666674</v>
      </c>
      <c r="AM66" s="351">
        <f t="shared" ref="AM66:AW66" si="339">$AK$66*AM36</f>
        <v>2740.8333333333339</v>
      </c>
      <c r="AN66" s="351">
        <f t="shared" si="339"/>
        <v>3689.5833333333344</v>
      </c>
      <c r="AO66" s="351">
        <f t="shared" si="339"/>
        <v>3215.2083333333339</v>
      </c>
      <c r="AP66" s="351">
        <f t="shared" si="339"/>
        <v>3452.3958333333344</v>
      </c>
      <c r="AQ66" s="351">
        <f t="shared" si="339"/>
        <v>3333.8020833333339</v>
      </c>
      <c r="AR66" s="351">
        <f t="shared" si="339"/>
        <v>3393.0989583333344</v>
      </c>
      <c r="AS66" s="351">
        <f t="shared" si="339"/>
        <v>3363.4505208333339</v>
      </c>
      <c r="AT66" s="351">
        <f t="shared" si="339"/>
        <v>3928.2747395833339</v>
      </c>
      <c r="AU66" s="351">
        <f t="shared" si="339"/>
        <v>6945.8626302083348</v>
      </c>
      <c r="AV66" s="351">
        <f t="shared" si="339"/>
        <v>8187.0686848958348</v>
      </c>
      <c r="AW66" s="351">
        <f t="shared" si="339"/>
        <v>7566.4656575520848</v>
      </c>
      <c r="AX66" s="350">
        <f t="shared" si="263"/>
        <v>50237.7107747396</v>
      </c>
      <c r="AY66" s="312"/>
      <c r="AZ66" s="174">
        <v>50</v>
      </c>
      <c r="BA66" s="551">
        <v>0.2</v>
      </c>
      <c r="BB66" s="439">
        <f>$BA$66*BB36</f>
        <v>14074.428229732788</v>
      </c>
      <c r="BC66" s="439">
        <f t="shared" ref="BC66:BM66" si="340">$BA$66*BC36</f>
        <v>22739.069287817034</v>
      </c>
      <c r="BD66" s="439">
        <f t="shared" si="340"/>
        <v>25100.02445878624</v>
      </c>
      <c r="BE66" s="439">
        <f t="shared" si="340"/>
        <v>24155.642390398556</v>
      </c>
      <c r="BF66" s="439">
        <f t="shared" si="340"/>
        <v>24533.395217753627</v>
      </c>
      <c r="BG66" s="439">
        <f t="shared" si="340"/>
        <v>24382.294086811598</v>
      </c>
      <c r="BH66" s="439">
        <f t="shared" si="340"/>
        <v>24442.734539188412</v>
      </c>
      <c r="BI66" s="439">
        <f t="shared" si="340"/>
        <v>24418.558358237689</v>
      </c>
      <c r="BJ66" s="439">
        <f t="shared" si="340"/>
        <v>24428.22883061798</v>
      </c>
      <c r="BK66" s="439">
        <f t="shared" si="340"/>
        <v>24424.360641665862</v>
      </c>
      <c r="BL66" s="439">
        <f t="shared" si="340"/>
        <v>24425.907917246706</v>
      </c>
      <c r="BM66" s="439">
        <f t="shared" si="340"/>
        <v>24425.289007014373</v>
      </c>
      <c r="BN66" s="438">
        <f t="shared" si="265"/>
        <v>281549.93296527088</v>
      </c>
      <c r="BO66" s="9"/>
      <c r="BP66" s="174">
        <v>50</v>
      </c>
      <c r="BQ66" s="551">
        <v>0.2</v>
      </c>
      <c r="BR66" s="439">
        <f>$BQ$66*BR36</f>
        <v>34044.243664928814</v>
      </c>
      <c r="BS66" s="439">
        <f t="shared" ref="BS66:CC66" si="341">$BQ$66*BS36</f>
        <v>67519.888346385458</v>
      </c>
      <c r="BT66" s="439">
        <f t="shared" si="341"/>
        <v>81834.149924603727</v>
      </c>
      <c r="BU66" s="439">
        <f t="shared" si="341"/>
        <v>76108.445293316428</v>
      </c>
      <c r="BV66" s="439">
        <f t="shared" si="341"/>
        <v>78398.727145831348</v>
      </c>
      <c r="BW66" s="439">
        <f t="shared" si="341"/>
        <v>77482.614404825363</v>
      </c>
      <c r="BX66" s="439">
        <f t="shared" si="341"/>
        <v>77849.059501227763</v>
      </c>
      <c r="BY66" s="439">
        <f t="shared" si="341"/>
        <v>77702.481462666794</v>
      </c>
      <c r="BZ66" s="439">
        <f t="shared" si="341"/>
        <v>77761.112678091202</v>
      </c>
      <c r="CA66" s="439">
        <f t="shared" si="341"/>
        <v>77737.660191921444</v>
      </c>
      <c r="CB66" s="439">
        <f t="shared" si="341"/>
        <v>77747.041186389339</v>
      </c>
      <c r="CC66" s="439">
        <f t="shared" si="341"/>
        <v>77743.288788602164</v>
      </c>
      <c r="CD66" s="438">
        <f t="shared" si="267"/>
        <v>881928.71258878987</v>
      </c>
      <c r="CF66" s="9"/>
      <c r="CG66" s="174">
        <v>50</v>
      </c>
      <c r="CH66" s="551">
        <v>0.2</v>
      </c>
      <c r="CI66" s="439">
        <f>$BQ$66*CI36</f>
        <v>108713.75210625507</v>
      </c>
      <c r="CJ66" s="439">
        <f t="shared" ref="CJ66:CT66" si="342">$BQ$66*CJ36</f>
        <v>137785.37776290995</v>
      </c>
      <c r="CK66" s="439">
        <f t="shared" si="342"/>
        <v>148024.24379456663</v>
      </c>
      <c r="CL66" s="439">
        <f t="shared" si="342"/>
        <v>145464.52728665248</v>
      </c>
      <c r="CM66" s="439">
        <f t="shared" si="342"/>
        <v>146104.45641363104</v>
      </c>
      <c r="CN66" s="439">
        <f t="shared" si="342"/>
        <v>145944.47413188638</v>
      </c>
      <c r="CO66" s="439">
        <f t="shared" si="342"/>
        <v>145984.46970232253</v>
      </c>
      <c r="CP66" s="439">
        <f t="shared" si="342"/>
        <v>145974.4708097135</v>
      </c>
      <c r="CQ66" s="439">
        <f t="shared" si="342"/>
        <v>145976.97053286576</v>
      </c>
      <c r="CR66" s="439">
        <f t="shared" si="342"/>
        <v>145976.34560207772</v>
      </c>
      <c r="CS66" s="439">
        <f t="shared" si="342"/>
        <v>145976.50183477471</v>
      </c>
      <c r="CT66" s="439">
        <f t="shared" si="342"/>
        <v>145976.46277660047</v>
      </c>
      <c r="CU66" s="438">
        <f t="shared" si="323"/>
        <v>1707902.0527542559</v>
      </c>
      <c r="CW66" s="9"/>
      <c r="CX66" s="174">
        <v>50</v>
      </c>
      <c r="CY66" s="551">
        <v>0.2</v>
      </c>
      <c r="CZ66" s="439">
        <f>$BQ$66*CZ36</f>
        <v>237924.54239408523</v>
      </c>
      <c r="DA66" s="439">
        <f t="shared" ref="DA66:DK66" si="343">$BQ$66*DA36</f>
        <v>317577.22837206698</v>
      </c>
      <c r="DB66" s="439">
        <f t="shared" si="343"/>
        <v>308355.69290698331</v>
      </c>
      <c r="DC66" s="439">
        <f t="shared" si="343"/>
        <v>310661.07677325414</v>
      </c>
      <c r="DD66" s="439">
        <f t="shared" si="343"/>
        <v>310084.73080668651</v>
      </c>
      <c r="DE66" s="439">
        <f t="shared" si="343"/>
        <v>310228.81729832845</v>
      </c>
      <c r="DF66" s="439">
        <f t="shared" si="343"/>
        <v>310192.79567541793</v>
      </c>
      <c r="DG66" s="439">
        <f t="shared" si="343"/>
        <v>310201.80108114559</v>
      </c>
      <c r="DH66" s="439">
        <f t="shared" si="343"/>
        <v>310199.54972971365</v>
      </c>
      <c r="DI66" s="439">
        <f t="shared" si="343"/>
        <v>310200.11256757163</v>
      </c>
      <c r="DJ66" s="439">
        <f t="shared" si="343"/>
        <v>310199.97185810714</v>
      </c>
      <c r="DK66" s="439">
        <f t="shared" si="343"/>
        <v>310200.0070354733</v>
      </c>
      <c r="DL66" s="438">
        <f t="shared" si="325"/>
        <v>3656026.326498834</v>
      </c>
    </row>
    <row r="67" spans="2:116" outlineLevel="1" x14ac:dyDescent="0.2">
      <c r="B67" s="177" t="s">
        <v>213</v>
      </c>
      <c r="C67" s="9"/>
      <c r="D67" s="150"/>
      <c r="E67" s="150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8"/>
      <c r="S67" s="554">
        <f t="shared" si="259"/>
        <v>15</v>
      </c>
      <c r="T67" s="174">
        <v>75</v>
      </c>
      <c r="U67" s="551">
        <v>0.2</v>
      </c>
      <c r="V67" s="257">
        <f>$U$67*V37</f>
        <v>0</v>
      </c>
      <c r="W67" s="257">
        <f t="shared" ref="W67:AG67" si="344">$U$67*W37</f>
        <v>0</v>
      </c>
      <c r="X67" s="257">
        <f t="shared" si="344"/>
        <v>0</v>
      </c>
      <c r="Y67" s="257">
        <f t="shared" si="344"/>
        <v>0</v>
      </c>
      <c r="Z67" s="257">
        <f t="shared" si="344"/>
        <v>0</v>
      </c>
      <c r="AA67" s="257">
        <f t="shared" si="344"/>
        <v>0</v>
      </c>
      <c r="AB67" s="257">
        <f t="shared" si="344"/>
        <v>0</v>
      </c>
      <c r="AC67" s="257">
        <f t="shared" si="344"/>
        <v>0</v>
      </c>
      <c r="AD67" s="257">
        <f t="shared" si="344"/>
        <v>0</v>
      </c>
      <c r="AE67" s="257">
        <f t="shared" si="344"/>
        <v>0</v>
      </c>
      <c r="AF67" s="257">
        <f t="shared" si="344"/>
        <v>0</v>
      </c>
      <c r="AG67" s="257">
        <f t="shared" si="344"/>
        <v>0</v>
      </c>
      <c r="AH67" s="237">
        <f t="shared" si="261"/>
        <v>0</v>
      </c>
      <c r="AI67" s="9"/>
      <c r="AJ67" s="174">
        <v>75</v>
      </c>
      <c r="AK67" s="551">
        <v>0.2</v>
      </c>
      <c r="AL67" s="351">
        <f>$AK$67*AL37</f>
        <v>115.00000000000003</v>
      </c>
      <c r="AM67" s="351">
        <f t="shared" ref="AM67:AW67" si="345">$AK$67*AM37</f>
        <v>747.50000000000023</v>
      </c>
      <c r="AN67" s="351">
        <f t="shared" si="345"/>
        <v>1006.2500000000005</v>
      </c>
      <c r="AO67" s="351">
        <f t="shared" si="345"/>
        <v>876.87500000000023</v>
      </c>
      <c r="AP67" s="351">
        <f t="shared" si="345"/>
        <v>941.56250000000023</v>
      </c>
      <c r="AQ67" s="351">
        <f t="shared" si="345"/>
        <v>909.21875000000023</v>
      </c>
      <c r="AR67" s="351">
        <f t="shared" si="345"/>
        <v>925.39062500000023</v>
      </c>
      <c r="AS67" s="351">
        <f t="shared" si="345"/>
        <v>917.30468750000023</v>
      </c>
      <c r="AT67" s="351">
        <f t="shared" si="345"/>
        <v>1071.3476562500002</v>
      </c>
      <c r="AU67" s="351">
        <f t="shared" si="345"/>
        <v>1894.326171875</v>
      </c>
      <c r="AV67" s="351">
        <f t="shared" si="345"/>
        <v>2232.8369140625</v>
      </c>
      <c r="AW67" s="351">
        <f t="shared" si="345"/>
        <v>2063.58154296875</v>
      </c>
      <c r="AX67" s="350">
        <f t="shared" si="263"/>
        <v>13701.19384765625</v>
      </c>
      <c r="AY67" s="312"/>
      <c r="AZ67" s="174">
        <v>75</v>
      </c>
      <c r="BA67" s="551">
        <v>0.2</v>
      </c>
      <c r="BB67" s="439">
        <f>$BA$67*BB37</f>
        <v>3838.480426290761</v>
      </c>
      <c r="BC67" s="439">
        <f t="shared" ref="BC67:BM67" si="346">$BA$67*BC37</f>
        <v>6201.5643512228271</v>
      </c>
      <c r="BD67" s="439">
        <f t="shared" si="346"/>
        <v>6845.4612160326105</v>
      </c>
      <c r="BE67" s="439">
        <f t="shared" si="346"/>
        <v>6587.9024701086964</v>
      </c>
      <c r="BF67" s="439">
        <f t="shared" si="346"/>
        <v>6690.9259684782628</v>
      </c>
      <c r="BG67" s="439">
        <f t="shared" si="346"/>
        <v>6649.7165691304372</v>
      </c>
      <c r="BH67" s="439">
        <f t="shared" si="346"/>
        <v>6666.2003288695669</v>
      </c>
      <c r="BI67" s="439">
        <f t="shared" si="346"/>
        <v>6659.6068249739146</v>
      </c>
      <c r="BJ67" s="439">
        <f t="shared" si="346"/>
        <v>6662.2442265321752</v>
      </c>
      <c r="BK67" s="439">
        <f t="shared" si="346"/>
        <v>6661.1892659088717</v>
      </c>
      <c r="BL67" s="439">
        <f t="shared" si="346"/>
        <v>6661.611250158192</v>
      </c>
      <c r="BM67" s="439">
        <f t="shared" si="346"/>
        <v>6661.4424564584642</v>
      </c>
      <c r="BN67" s="438">
        <f t="shared" si="265"/>
        <v>76786.345354164776</v>
      </c>
      <c r="BO67" s="9"/>
      <c r="BP67" s="174">
        <v>75</v>
      </c>
      <c r="BQ67" s="551">
        <v>0.2</v>
      </c>
      <c r="BR67" s="439">
        <f>$BQ$67*BR37</f>
        <v>9284.7937267987672</v>
      </c>
      <c r="BS67" s="439">
        <f t="shared" ref="BS67:CC67" si="347">$BQ$67*BS37</f>
        <v>18414.515003559671</v>
      </c>
      <c r="BT67" s="439">
        <f t="shared" si="347"/>
        <v>22318.404524891925</v>
      </c>
      <c r="BU67" s="439">
        <f t="shared" si="347"/>
        <v>20756.848716359022</v>
      </c>
      <c r="BV67" s="439">
        <f t="shared" si="347"/>
        <v>21381.471039772186</v>
      </c>
      <c r="BW67" s="439">
        <f t="shared" si="347"/>
        <v>21131.622110406919</v>
      </c>
      <c r="BX67" s="439">
        <f t="shared" si="347"/>
        <v>21231.561682153028</v>
      </c>
      <c r="BY67" s="439">
        <f t="shared" si="347"/>
        <v>21191.585853454581</v>
      </c>
      <c r="BZ67" s="439">
        <f t="shared" si="347"/>
        <v>21207.576184933961</v>
      </c>
      <c r="CA67" s="439">
        <f t="shared" si="347"/>
        <v>21201.18005234221</v>
      </c>
      <c r="CB67" s="439">
        <f t="shared" si="347"/>
        <v>21203.738505378911</v>
      </c>
      <c r="CC67" s="439">
        <f t="shared" si="347"/>
        <v>21202.715124164228</v>
      </c>
      <c r="CD67" s="438">
        <f t="shared" si="267"/>
        <v>240526.01252421545</v>
      </c>
      <c r="CF67" s="9"/>
      <c r="CG67" s="174">
        <v>75</v>
      </c>
      <c r="CH67" s="551">
        <v>0.2</v>
      </c>
      <c r="CI67" s="439">
        <f>$BQ$67*CI37</f>
        <v>29649.205119887745</v>
      </c>
      <c r="CJ67" s="439">
        <f t="shared" ref="CJ67:CT67" si="348">$BQ$67*CJ37</f>
        <v>37577.830298975437</v>
      </c>
      <c r="CK67" s="439">
        <f t="shared" si="348"/>
        <v>40370.248307609087</v>
      </c>
      <c r="CL67" s="439">
        <f t="shared" si="348"/>
        <v>39672.143805450673</v>
      </c>
      <c r="CM67" s="439">
        <f t="shared" si="348"/>
        <v>39846.669930990276</v>
      </c>
      <c r="CN67" s="439">
        <f t="shared" si="348"/>
        <v>39803.038399605379</v>
      </c>
      <c r="CO67" s="439">
        <f t="shared" si="348"/>
        <v>39813.946282451601</v>
      </c>
      <c r="CP67" s="439">
        <f t="shared" si="348"/>
        <v>39811.219311740046</v>
      </c>
      <c r="CQ67" s="439">
        <f t="shared" si="348"/>
        <v>39811.90105441794</v>
      </c>
      <c r="CR67" s="439">
        <f t="shared" si="348"/>
        <v>39811.730618748465</v>
      </c>
      <c r="CS67" s="439">
        <f t="shared" si="348"/>
        <v>39811.773227665835</v>
      </c>
      <c r="CT67" s="439">
        <f t="shared" si="348"/>
        <v>39811.762575436485</v>
      </c>
      <c r="CU67" s="438">
        <f t="shared" si="323"/>
        <v>465791.46893297893</v>
      </c>
      <c r="CW67" s="9"/>
      <c r="CX67" s="174">
        <v>75</v>
      </c>
      <c r="CY67" s="551">
        <v>0.2</v>
      </c>
      <c r="CZ67" s="439">
        <f>$BQ$67*CZ37</f>
        <v>64888.511562023232</v>
      </c>
      <c r="DA67" s="439">
        <f t="shared" ref="DA67:DK67" si="349">$BQ$67*DA37</f>
        <v>86611.971374200075</v>
      </c>
      <c r="DB67" s="439">
        <f t="shared" si="349"/>
        <v>84097.00715645001</v>
      </c>
      <c r="DC67" s="439">
        <f t="shared" si="349"/>
        <v>84725.748210887497</v>
      </c>
      <c r="DD67" s="439">
        <f t="shared" si="349"/>
        <v>84568.562947278144</v>
      </c>
      <c r="DE67" s="439">
        <f t="shared" si="349"/>
        <v>84607.859263180479</v>
      </c>
      <c r="DF67" s="439">
        <f t="shared" si="349"/>
        <v>84598.035184204884</v>
      </c>
      <c r="DG67" s="439">
        <f t="shared" si="349"/>
        <v>84600.491203948797</v>
      </c>
      <c r="DH67" s="439">
        <f t="shared" si="349"/>
        <v>84599.877199012801</v>
      </c>
      <c r="DI67" s="439">
        <f t="shared" si="349"/>
        <v>84600.030700246803</v>
      </c>
      <c r="DJ67" s="439">
        <f t="shared" si="349"/>
        <v>84599.992324938299</v>
      </c>
      <c r="DK67" s="439">
        <f t="shared" si="349"/>
        <v>84600.001918765425</v>
      </c>
      <c r="DL67" s="438">
        <f t="shared" si="325"/>
        <v>997098.08904513647</v>
      </c>
    </row>
    <row r="68" spans="2:116" outlineLevel="1" x14ac:dyDescent="0.2">
      <c r="B68" s="177" t="s">
        <v>213</v>
      </c>
      <c r="C68" s="9"/>
      <c r="D68" s="150"/>
      <c r="E68" s="150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8"/>
      <c r="S68" s="554">
        <f t="shared" si="259"/>
        <v>20</v>
      </c>
      <c r="T68" s="174">
        <v>100</v>
      </c>
      <c r="U68" s="551">
        <v>0.2</v>
      </c>
      <c r="V68" s="257">
        <f>$U$68*V38</f>
        <v>0</v>
      </c>
      <c r="W68" s="257">
        <f t="shared" ref="W68:AG68" si="350">$U$68*W38</f>
        <v>0</v>
      </c>
      <c r="X68" s="257">
        <f t="shared" si="350"/>
        <v>0</v>
      </c>
      <c r="Y68" s="257">
        <f t="shared" si="350"/>
        <v>0</v>
      </c>
      <c r="Z68" s="257">
        <f t="shared" si="350"/>
        <v>0</v>
      </c>
      <c r="AA68" s="257">
        <f t="shared" si="350"/>
        <v>0</v>
      </c>
      <c r="AB68" s="257">
        <f t="shared" si="350"/>
        <v>0</v>
      </c>
      <c r="AC68" s="257">
        <f t="shared" si="350"/>
        <v>0</v>
      </c>
      <c r="AD68" s="257">
        <f t="shared" si="350"/>
        <v>0</v>
      </c>
      <c r="AE68" s="257">
        <f t="shared" si="350"/>
        <v>0</v>
      </c>
      <c r="AF68" s="257">
        <f t="shared" si="350"/>
        <v>0</v>
      </c>
      <c r="AG68" s="257">
        <f t="shared" si="350"/>
        <v>0</v>
      </c>
      <c r="AH68" s="237">
        <f t="shared" si="261"/>
        <v>0</v>
      </c>
      <c r="AI68" s="9"/>
      <c r="AJ68" s="174">
        <v>100</v>
      </c>
      <c r="AK68" s="551">
        <v>0.2</v>
      </c>
      <c r="AL68" s="351">
        <f>$AK$68*AL38</f>
        <v>153.33333333333334</v>
      </c>
      <c r="AM68" s="351">
        <f t="shared" ref="AM68:AW68" si="351">$AK$68*AM38</f>
        <v>996.66666666666686</v>
      </c>
      <c r="AN68" s="351">
        <f t="shared" si="351"/>
        <v>1341.6666666666672</v>
      </c>
      <c r="AO68" s="351">
        <f t="shared" si="351"/>
        <v>1169.1666666666667</v>
      </c>
      <c r="AP68" s="351">
        <f t="shared" si="351"/>
        <v>1255.416666666667</v>
      </c>
      <c r="AQ68" s="351">
        <f t="shared" si="351"/>
        <v>1212.2916666666667</v>
      </c>
      <c r="AR68" s="351">
        <f t="shared" si="351"/>
        <v>1233.854166666667</v>
      </c>
      <c r="AS68" s="351">
        <f t="shared" si="351"/>
        <v>1223.0729166666667</v>
      </c>
      <c r="AT68" s="351">
        <f t="shared" si="351"/>
        <v>1428.463541666667</v>
      </c>
      <c r="AU68" s="351">
        <f t="shared" si="351"/>
        <v>2525.7682291666665</v>
      </c>
      <c r="AV68" s="351">
        <f t="shared" si="351"/>
        <v>2977.115885416667</v>
      </c>
      <c r="AW68" s="351">
        <f t="shared" si="351"/>
        <v>2751.442057291667</v>
      </c>
      <c r="AX68" s="350">
        <f t="shared" si="263"/>
        <v>18268.258463541668</v>
      </c>
      <c r="AY68" s="312"/>
      <c r="AZ68" s="174">
        <v>100</v>
      </c>
      <c r="BA68" s="551">
        <v>0.2</v>
      </c>
      <c r="BB68" s="439">
        <f>$BA$68*BB38</f>
        <v>5117.973901721015</v>
      </c>
      <c r="BC68" s="439">
        <f t="shared" ref="BC68:BM68" si="352">$BA$68*BC38</f>
        <v>8268.7524682971034</v>
      </c>
      <c r="BD68" s="439">
        <f t="shared" si="352"/>
        <v>9127.2816213768147</v>
      </c>
      <c r="BE68" s="439">
        <f t="shared" si="352"/>
        <v>8783.8699601449298</v>
      </c>
      <c r="BF68" s="439">
        <f t="shared" si="352"/>
        <v>8921.2346246376819</v>
      </c>
      <c r="BG68" s="439">
        <f t="shared" si="352"/>
        <v>8866.2887588405829</v>
      </c>
      <c r="BH68" s="439">
        <f t="shared" si="352"/>
        <v>8888.2671051594207</v>
      </c>
      <c r="BI68" s="439">
        <f t="shared" si="352"/>
        <v>8879.4757666318856</v>
      </c>
      <c r="BJ68" s="439">
        <f t="shared" si="352"/>
        <v>8882.9923020428996</v>
      </c>
      <c r="BK68" s="439">
        <f t="shared" si="352"/>
        <v>8881.5856878784962</v>
      </c>
      <c r="BL68" s="439">
        <f t="shared" si="352"/>
        <v>8882.1483335442554</v>
      </c>
      <c r="BM68" s="439">
        <f t="shared" si="352"/>
        <v>8881.9232752779535</v>
      </c>
      <c r="BN68" s="438">
        <f t="shared" si="265"/>
        <v>102381.79380555304</v>
      </c>
      <c r="BO68" s="9"/>
      <c r="BP68" s="174">
        <v>100</v>
      </c>
      <c r="BQ68" s="551">
        <v>0.2</v>
      </c>
      <c r="BR68" s="439">
        <f>$BQ$68*BR38</f>
        <v>12379.724969065024</v>
      </c>
      <c r="BS68" s="439">
        <f t="shared" ref="BS68:CC68" si="353">$BQ$68*BS38</f>
        <v>24552.686671412896</v>
      </c>
      <c r="BT68" s="439">
        <f t="shared" si="353"/>
        <v>29757.8726998559</v>
      </c>
      <c r="BU68" s="439">
        <f t="shared" si="353"/>
        <v>27675.798288478698</v>
      </c>
      <c r="BV68" s="439">
        <f t="shared" si="353"/>
        <v>28508.628053029581</v>
      </c>
      <c r="BW68" s="439">
        <f t="shared" si="353"/>
        <v>28175.496147209225</v>
      </c>
      <c r="BX68" s="439">
        <f t="shared" si="353"/>
        <v>28308.748909537368</v>
      </c>
      <c r="BY68" s="439">
        <f t="shared" si="353"/>
        <v>28255.447804606109</v>
      </c>
      <c r="BZ68" s="439">
        <f t="shared" si="353"/>
        <v>28276.768246578613</v>
      </c>
      <c r="CA68" s="439">
        <f t="shared" si="353"/>
        <v>28268.240069789608</v>
      </c>
      <c r="CB68" s="439">
        <f t="shared" si="353"/>
        <v>28271.651340505214</v>
      </c>
      <c r="CC68" s="439">
        <f t="shared" si="353"/>
        <v>28270.286832218975</v>
      </c>
      <c r="CD68" s="438">
        <f t="shared" si="267"/>
        <v>320701.35003228718</v>
      </c>
      <c r="CF68" s="9"/>
      <c r="CG68" s="174">
        <v>100</v>
      </c>
      <c r="CH68" s="551">
        <v>0.2</v>
      </c>
      <c r="CI68" s="439">
        <f>$BQ$68*CI38</f>
        <v>39532.27349318366</v>
      </c>
      <c r="CJ68" s="439">
        <f t="shared" ref="CJ68:CT68" si="354">$BQ$68*CJ38</f>
        <v>50103.773731967252</v>
      </c>
      <c r="CK68" s="439">
        <f t="shared" si="354"/>
        <v>53826.99774347878</v>
      </c>
      <c r="CL68" s="439">
        <f t="shared" si="354"/>
        <v>52896.191740600894</v>
      </c>
      <c r="CM68" s="439">
        <f t="shared" si="354"/>
        <v>53128.893241320366</v>
      </c>
      <c r="CN68" s="439">
        <f t="shared" si="354"/>
        <v>53070.717866140505</v>
      </c>
      <c r="CO68" s="439">
        <f t="shared" si="354"/>
        <v>53085.261709935468</v>
      </c>
      <c r="CP68" s="439">
        <f t="shared" si="354"/>
        <v>53081.625748986728</v>
      </c>
      <c r="CQ68" s="439">
        <f t="shared" si="354"/>
        <v>53082.53473922392</v>
      </c>
      <c r="CR68" s="439">
        <f t="shared" si="354"/>
        <v>53082.307491664615</v>
      </c>
      <c r="CS68" s="439">
        <f t="shared" si="354"/>
        <v>53082.364303554445</v>
      </c>
      <c r="CT68" s="439">
        <f t="shared" si="354"/>
        <v>53082.350100581978</v>
      </c>
      <c r="CU68" s="438">
        <f t="shared" si="323"/>
        <v>621055.29191063857</v>
      </c>
      <c r="CW68" s="9"/>
      <c r="CX68" s="174">
        <v>100</v>
      </c>
      <c r="CY68" s="551">
        <v>0.2</v>
      </c>
      <c r="CZ68" s="439">
        <f>$BQ$68*CZ38</f>
        <v>86518.01541603099</v>
      </c>
      <c r="DA68" s="439">
        <f t="shared" ref="DA68:DK68" si="355">$BQ$68*DA38</f>
        <v>115482.62849893342</v>
      </c>
      <c r="DB68" s="439">
        <f t="shared" si="355"/>
        <v>112129.34287526667</v>
      </c>
      <c r="DC68" s="439">
        <f t="shared" si="355"/>
        <v>112967.66428118334</v>
      </c>
      <c r="DD68" s="439">
        <f t="shared" si="355"/>
        <v>112758.08392970418</v>
      </c>
      <c r="DE68" s="439">
        <f t="shared" si="355"/>
        <v>112810.47901757398</v>
      </c>
      <c r="DF68" s="439">
        <f t="shared" si="355"/>
        <v>112797.38024560652</v>
      </c>
      <c r="DG68" s="439">
        <f t="shared" si="355"/>
        <v>112800.65493859838</v>
      </c>
      <c r="DH68" s="439">
        <f t="shared" si="355"/>
        <v>112799.83626535042</v>
      </c>
      <c r="DI68" s="439">
        <f t="shared" si="355"/>
        <v>112800.0409336624</v>
      </c>
      <c r="DJ68" s="439">
        <f t="shared" si="355"/>
        <v>112799.98976658442</v>
      </c>
      <c r="DK68" s="439">
        <f t="shared" si="355"/>
        <v>112800.0025583539</v>
      </c>
      <c r="DL68" s="438">
        <f t="shared" si="325"/>
        <v>1329464.1187268486</v>
      </c>
    </row>
    <row r="69" spans="2:116" outlineLevel="1" x14ac:dyDescent="0.2">
      <c r="B69" s="177" t="s">
        <v>213</v>
      </c>
      <c r="C69" s="9"/>
      <c r="D69" s="150"/>
      <c r="E69" s="150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8"/>
      <c r="S69" s="554">
        <f t="shared" si="259"/>
        <v>30</v>
      </c>
      <c r="T69" s="174">
        <v>150</v>
      </c>
      <c r="U69" s="551">
        <v>0.2</v>
      </c>
      <c r="V69" s="257">
        <f>$U$69*V39</f>
        <v>0</v>
      </c>
      <c r="W69" s="257">
        <f t="shared" ref="W69:AG69" si="356">$U$69*W39</f>
        <v>0</v>
      </c>
      <c r="X69" s="257">
        <f t="shared" si="356"/>
        <v>0</v>
      </c>
      <c r="Y69" s="257">
        <f t="shared" si="356"/>
        <v>0</v>
      </c>
      <c r="Z69" s="257">
        <f t="shared" si="356"/>
        <v>0</v>
      </c>
      <c r="AA69" s="257">
        <f t="shared" si="356"/>
        <v>0</v>
      </c>
      <c r="AB69" s="257">
        <f t="shared" si="356"/>
        <v>0</v>
      </c>
      <c r="AC69" s="257">
        <f t="shared" si="356"/>
        <v>0</v>
      </c>
      <c r="AD69" s="257">
        <f t="shared" si="356"/>
        <v>0</v>
      </c>
      <c r="AE69" s="257">
        <f t="shared" si="356"/>
        <v>0</v>
      </c>
      <c r="AF69" s="257">
        <f t="shared" si="356"/>
        <v>0</v>
      </c>
      <c r="AG69" s="257">
        <f t="shared" si="356"/>
        <v>0</v>
      </c>
      <c r="AH69" s="237">
        <f t="shared" si="261"/>
        <v>0</v>
      </c>
      <c r="AI69" s="9"/>
      <c r="AJ69" s="174">
        <v>150</v>
      </c>
      <c r="AK69" s="551">
        <v>0.2</v>
      </c>
      <c r="AL69" s="351">
        <f>$AK$69*AL39</f>
        <v>92.000000000000014</v>
      </c>
      <c r="AM69" s="351">
        <f t="shared" ref="AM69:AW69" si="357">$AK$69*AM39</f>
        <v>598</v>
      </c>
      <c r="AN69" s="351">
        <f t="shared" si="357"/>
        <v>805.00000000000023</v>
      </c>
      <c r="AO69" s="351">
        <f t="shared" si="357"/>
        <v>701.50000000000011</v>
      </c>
      <c r="AP69" s="351">
        <f t="shared" si="357"/>
        <v>753.25000000000034</v>
      </c>
      <c r="AQ69" s="351">
        <f t="shared" si="357"/>
        <v>727.37500000000011</v>
      </c>
      <c r="AR69" s="351">
        <f t="shared" si="357"/>
        <v>740.31250000000023</v>
      </c>
      <c r="AS69" s="351">
        <f t="shared" si="357"/>
        <v>733.84375000000011</v>
      </c>
      <c r="AT69" s="351">
        <f t="shared" si="357"/>
        <v>857.078125</v>
      </c>
      <c r="AU69" s="351">
        <f t="shared" si="357"/>
        <v>1515.4609375</v>
      </c>
      <c r="AV69" s="351">
        <f t="shared" si="357"/>
        <v>1786.2695312500005</v>
      </c>
      <c r="AW69" s="351">
        <f t="shared" si="357"/>
        <v>1650.865234375</v>
      </c>
      <c r="AX69" s="350">
        <f t="shared" si="263"/>
        <v>10960.955078125002</v>
      </c>
      <c r="AY69" s="312"/>
      <c r="AZ69" s="174">
        <v>150</v>
      </c>
      <c r="BA69" s="551">
        <v>0.2</v>
      </c>
      <c r="BB69" s="439">
        <f>$BA$69*BB39</f>
        <v>3070.7843410326086</v>
      </c>
      <c r="BC69" s="439">
        <f t="shared" ref="BC69:BM69" si="358">$BA$69*BC39</f>
        <v>4961.2514809782615</v>
      </c>
      <c r="BD69" s="439">
        <f t="shared" si="358"/>
        <v>5476.3689728260879</v>
      </c>
      <c r="BE69" s="439">
        <f t="shared" si="358"/>
        <v>5270.321976086957</v>
      </c>
      <c r="BF69" s="439">
        <f t="shared" si="358"/>
        <v>5352.7407747826101</v>
      </c>
      <c r="BG69" s="439">
        <f t="shared" si="358"/>
        <v>5319.7732553043488</v>
      </c>
      <c r="BH69" s="439">
        <f t="shared" si="358"/>
        <v>5332.9602630956533</v>
      </c>
      <c r="BI69" s="439">
        <f t="shared" si="358"/>
        <v>5327.6854599791322</v>
      </c>
      <c r="BJ69" s="439">
        <f t="shared" si="358"/>
        <v>5329.7953812257401</v>
      </c>
      <c r="BK69" s="439">
        <f t="shared" si="358"/>
        <v>5328.9514127270968</v>
      </c>
      <c r="BL69" s="439">
        <f t="shared" si="358"/>
        <v>5329.2890001265532</v>
      </c>
      <c r="BM69" s="439">
        <f t="shared" si="358"/>
        <v>5329.1539651667708</v>
      </c>
      <c r="BN69" s="438">
        <f t="shared" si="265"/>
        <v>61429.076283331822</v>
      </c>
      <c r="BO69" s="9"/>
      <c r="BP69" s="174">
        <v>150</v>
      </c>
      <c r="BQ69" s="551">
        <v>0.2</v>
      </c>
      <c r="BR69" s="439">
        <f>$BQ$69*BR39</f>
        <v>7427.834981439014</v>
      </c>
      <c r="BS69" s="439">
        <f t="shared" ref="BS69:CC69" si="359">$BQ$69*BS39</f>
        <v>14731.612002847734</v>
      </c>
      <c r="BT69" s="439">
        <f t="shared" si="359"/>
        <v>17854.72361991354</v>
      </c>
      <c r="BU69" s="439">
        <f t="shared" si="359"/>
        <v>16605.478973087218</v>
      </c>
      <c r="BV69" s="439">
        <f t="shared" si="359"/>
        <v>17105.176831817746</v>
      </c>
      <c r="BW69" s="439">
        <f t="shared" si="359"/>
        <v>16905.297688325536</v>
      </c>
      <c r="BX69" s="439">
        <f t="shared" si="359"/>
        <v>16985.249345722419</v>
      </c>
      <c r="BY69" s="439">
        <f t="shared" si="359"/>
        <v>16953.268682763661</v>
      </c>
      <c r="BZ69" s="439">
        <f t="shared" si="359"/>
        <v>16966.060947947171</v>
      </c>
      <c r="CA69" s="439">
        <f t="shared" si="359"/>
        <v>16960.944041873765</v>
      </c>
      <c r="CB69" s="439">
        <f t="shared" si="359"/>
        <v>16962.990804303128</v>
      </c>
      <c r="CC69" s="439">
        <f t="shared" si="359"/>
        <v>16962.172099331379</v>
      </c>
      <c r="CD69" s="438">
        <f t="shared" si="267"/>
        <v>192420.81001937232</v>
      </c>
      <c r="CF69" s="9"/>
      <c r="CG69" s="174">
        <v>150</v>
      </c>
      <c r="CH69" s="551">
        <v>0.2</v>
      </c>
      <c r="CI69" s="439">
        <f>$BQ$69*CI39</f>
        <v>23719.36409591019</v>
      </c>
      <c r="CJ69" s="439">
        <f t="shared" ref="CJ69:CT69" si="360">$BQ$69*CJ39</f>
        <v>30062.264239180353</v>
      </c>
      <c r="CK69" s="439">
        <f t="shared" si="360"/>
        <v>32296.198646087265</v>
      </c>
      <c r="CL69" s="439">
        <f t="shared" si="360"/>
        <v>31737.715044360539</v>
      </c>
      <c r="CM69" s="439">
        <f t="shared" si="360"/>
        <v>31877.335944792216</v>
      </c>
      <c r="CN69" s="439">
        <f t="shared" si="360"/>
        <v>31842.430719684304</v>
      </c>
      <c r="CO69" s="439">
        <f t="shared" si="360"/>
        <v>31851.157025961278</v>
      </c>
      <c r="CP69" s="439">
        <f t="shared" si="360"/>
        <v>31848.975449392034</v>
      </c>
      <c r="CQ69" s="439">
        <f t="shared" si="360"/>
        <v>31849.520843534348</v>
      </c>
      <c r="CR69" s="439">
        <f t="shared" si="360"/>
        <v>31849.384494998772</v>
      </c>
      <c r="CS69" s="439">
        <f t="shared" si="360"/>
        <v>31849.418582132665</v>
      </c>
      <c r="CT69" s="439">
        <f t="shared" si="360"/>
        <v>31849.41006034919</v>
      </c>
      <c r="CU69" s="438">
        <f t="shared" si="323"/>
        <v>372633.17514638318</v>
      </c>
      <c r="CW69" s="9"/>
      <c r="CX69" s="174">
        <v>150</v>
      </c>
      <c r="CY69" s="551">
        <v>0.2</v>
      </c>
      <c r="CZ69" s="439">
        <f>$BQ$69*CZ39</f>
        <v>51910.809249618593</v>
      </c>
      <c r="DA69" s="439">
        <f t="shared" ref="DA69:DK69" si="361">$BQ$69*DA39</f>
        <v>69289.577099360045</v>
      </c>
      <c r="DB69" s="439">
        <f t="shared" si="361"/>
        <v>67277.60572516</v>
      </c>
      <c r="DC69" s="439">
        <f t="shared" si="361"/>
        <v>67780.598568710004</v>
      </c>
      <c r="DD69" s="439">
        <f t="shared" si="361"/>
        <v>67654.850357822492</v>
      </c>
      <c r="DE69" s="439">
        <f t="shared" si="361"/>
        <v>67686.287410544392</v>
      </c>
      <c r="DF69" s="439">
        <f t="shared" si="361"/>
        <v>67678.428147363898</v>
      </c>
      <c r="DG69" s="439">
        <f t="shared" si="361"/>
        <v>67680.392963159014</v>
      </c>
      <c r="DH69" s="439">
        <f t="shared" si="361"/>
        <v>67679.901759210246</v>
      </c>
      <c r="DI69" s="439">
        <f t="shared" si="361"/>
        <v>67680.024560197446</v>
      </c>
      <c r="DJ69" s="439">
        <f t="shared" si="361"/>
        <v>67679.993859950657</v>
      </c>
      <c r="DK69" s="439">
        <f t="shared" si="361"/>
        <v>67680.001535012329</v>
      </c>
      <c r="DL69" s="438">
        <f t="shared" si="325"/>
        <v>797678.47123610927</v>
      </c>
    </row>
    <row r="70" spans="2:116" s="160" customFormat="1" outlineLevel="1" x14ac:dyDescent="0.2">
      <c r="B70" s="177" t="s">
        <v>213</v>
      </c>
      <c r="C70" s="159"/>
      <c r="D70" s="551">
        <v>0.05</v>
      </c>
      <c r="E70" s="551">
        <v>0.2</v>
      </c>
      <c r="F70" s="542"/>
      <c r="G70" s="542"/>
      <c r="H70" s="542"/>
      <c r="I70" s="542"/>
      <c r="J70" s="542"/>
      <c r="K70" s="542"/>
      <c r="L70" s="542"/>
      <c r="M70" s="552">
        <f>(M33*$D$70)+(M33*$E$70)</f>
        <v>0</v>
      </c>
      <c r="N70" s="552">
        <f>(N33*$D$70)+(N33*$E$70)</f>
        <v>0</v>
      </c>
      <c r="O70" s="552">
        <f>(O33*$D$70)+(O33*$E$70)</f>
        <v>0</v>
      </c>
      <c r="P70" s="552">
        <f>(P33*$D$70)+(P33*$E$70)</f>
        <v>0</v>
      </c>
      <c r="Q70" s="552">
        <f>(Q33*$D$70)+(Q33*$E$70)</f>
        <v>0</v>
      </c>
      <c r="R70" s="553">
        <f>SUM(M70:Q70)</f>
        <v>0</v>
      </c>
      <c r="S70" s="554">
        <f t="shared" si="259"/>
        <v>50</v>
      </c>
      <c r="T70" s="174">
        <v>250</v>
      </c>
      <c r="U70" s="551">
        <v>0.2</v>
      </c>
      <c r="V70" s="257">
        <f>$U$70*V40</f>
        <v>0</v>
      </c>
      <c r="W70" s="257">
        <f t="shared" ref="W70:AG70" si="362">$U$70*W40</f>
        <v>0</v>
      </c>
      <c r="X70" s="257">
        <f t="shared" si="362"/>
        <v>0</v>
      </c>
      <c r="Y70" s="257">
        <f t="shared" si="362"/>
        <v>0</v>
      </c>
      <c r="Z70" s="257">
        <f t="shared" si="362"/>
        <v>0</v>
      </c>
      <c r="AA70" s="257">
        <f t="shared" si="362"/>
        <v>0</v>
      </c>
      <c r="AB70" s="257">
        <f t="shared" si="362"/>
        <v>0</v>
      </c>
      <c r="AC70" s="257">
        <f t="shared" si="362"/>
        <v>0</v>
      </c>
      <c r="AD70" s="257">
        <f t="shared" si="362"/>
        <v>0</v>
      </c>
      <c r="AE70" s="257">
        <f t="shared" si="362"/>
        <v>0</v>
      </c>
      <c r="AF70" s="257">
        <f t="shared" si="362"/>
        <v>0</v>
      </c>
      <c r="AG70" s="257">
        <f t="shared" si="362"/>
        <v>0</v>
      </c>
      <c r="AH70" s="237">
        <f t="shared" si="261"/>
        <v>0</v>
      </c>
      <c r="AI70" s="554"/>
      <c r="AJ70" s="174">
        <v>250</v>
      </c>
      <c r="AK70" s="551">
        <v>0.2</v>
      </c>
      <c r="AL70" s="351">
        <f>$AK$70*AL40</f>
        <v>115.00000000000003</v>
      </c>
      <c r="AM70" s="351">
        <f t="shared" ref="AM70:AW70" si="363">$AK$70*AM40</f>
        <v>747.50000000000011</v>
      </c>
      <c r="AN70" s="351">
        <f t="shared" si="363"/>
        <v>1006.2500000000002</v>
      </c>
      <c r="AO70" s="351">
        <f t="shared" si="363"/>
        <v>876.875</v>
      </c>
      <c r="AP70" s="351">
        <f t="shared" si="363"/>
        <v>941.56250000000023</v>
      </c>
      <c r="AQ70" s="351">
        <f t="shared" si="363"/>
        <v>909.21875</v>
      </c>
      <c r="AR70" s="351">
        <f t="shared" si="363"/>
        <v>925.39062500000023</v>
      </c>
      <c r="AS70" s="351">
        <f t="shared" si="363"/>
        <v>917.3046875</v>
      </c>
      <c r="AT70" s="351">
        <f t="shared" si="363"/>
        <v>1071.34765625</v>
      </c>
      <c r="AU70" s="351">
        <f t="shared" si="363"/>
        <v>1894.3261718749998</v>
      </c>
      <c r="AV70" s="351">
        <f t="shared" si="363"/>
        <v>2232.8369140625</v>
      </c>
      <c r="AW70" s="351">
        <f t="shared" si="363"/>
        <v>2063.5815429687495</v>
      </c>
      <c r="AX70" s="350">
        <f t="shared" si="263"/>
        <v>13701.19384765625</v>
      </c>
      <c r="AY70" s="159"/>
      <c r="AZ70" s="174">
        <v>250</v>
      </c>
      <c r="BA70" s="551">
        <v>0.2</v>
      </c>
      <c r="BB70" s="439">
        <f>$BA$70*BB40</f>
        <v>3838.4804262907601</v>
      </c>
      <c r="BC70" s="439">
        <f t="shared" ref="BC70:BM70" si="364">$BA$70*BC40</f>
        <v>6201.5643512228262</v>
      </c>
      <c r="BD70" s="439">
        <f t="shared" si="364"/>
        <v>6845.4612160326105</v>
      </c>
      <c r="BE70" s="439">
        <f t="shared" si="364"/>
        <v>6587.9024701086964</v>
      </c>
      <c r="BF70" s="439">
        <f t="shared" si="364"/>
        <v>6690.925968478261</v>
      </c>
      <c r="BG70" s="439">
        <f t="shared" si="364"/>
        <v>6649.7165691304363</v>
      </c>
      <c r="BH70" s="439">
        <f t="shared" si="364"/>
        <v>6666.2003288695669</v>
      </c>
      <c r="BI70" s="439">
        <f t="shared" si="364"/>
        <v>6659.6068249739146</v>
      </c>
      <c r="BJ70" s="439">
        <f t="shared" si="364"/>
        <v>6662.2442265321752</v>
      </c>
      <c r="BK70" s="439">
        <f t="shared" si="364"/>
        <v>6661.1892659088717</v>
      </c>
      <c r="BL70" s="439">
        <f t="shared" si="364"/>
        <v>6661.611250158192</v>
      </c>
      <c r="BM70" s="439">
        <f t="shared" si="364"/>
        <v>6661.4424564584642</v>
      </c>
      <c r="BN70" s="438">
        <f t="shared" si="265"/>
        <v>76786.345354164776</v>
      </c>
      <c r="BO70" s="159"/>
      <c r="BP70" s="174">
        <v>250</v>
      </c>
      <c r="BQ70" s="551">
        <v>0.2</v>
      </c>
      <c r="BR70" s="439">
        <f>$BQ$70*BR40</f>
        <v>9284.7937267987654</v>
      </c>
      <c r="BS70" s="439">
        <f t="shared" ref="BS70:CC70" si="365">$BQ$70*BS40</f>
        <v>18414.515003559671</v>
      </c>
      <c r="BT70" s="439">
        <f t="shared" si="365"/>
        <v>22318.404524891921</v>
      </c>
      <c r="BU70" s="439">
        <f t="shared" si="365"/>
        <v>20756.848716359018</v>
      </c>
      <c r="BV70" s="439">
        <f t="shared" si="365"/>
        <v>21381.471039772183</v>
      </c>
      <c r="BW70" s="439">
        <f t="shared" si="365"/>
        <v>21131.622110406915</v>
      </c>
      <c r="BX70" s="439">
        <f t="shared" si="365"/>
        <v>21231.561682153024</v>
      </c>
      <c r="BY70" s="439">
        <f t="shared" si="365"/>
        <v>21191.585853454581</v>
      </c>
      <c r="BZ70" s="439">
        <f t="shared" si="365"/>
        <v>21207.576184933961</v>
      </c>
      <c r="CA70" s="439">
        <f t="shared" si="365"/>
        <v>21201.18005234221</v>
      </c>
      <c r="CB70" s="439">
        <f t="shared" si="365"/>
        <v>21203.738505378908</v>
      </c>
      <c r="CC70" s="439">
        <f t="shared" si="365"/>
        <v>21202.715124164228</v>
      </c>
      <c r="CD70" s="438">
        <f t="shared" si="267"/>
        <v>240526.01252421539</v>
      </c>
      <c r="CF70" s="159"/>
      <c r="CG70" s="174">
        <v>250</v>
      </c>
      <c r="CH70" s="551">
        <v>0.2</v>
      </c>
      <c r="CI70" s="439">
        <f>$BQ$70*CI40</f>
        <v>29649.205119887742</v>
      </c>
      <c r="CJ70" s="439">
        <f t="shared" ref="CJ70:CT70" si="366">$BQ$70*CJ40</f>
        <v>37577.83029897543</v>
      </c>
      <c r="CK70" s="439">
        <f t="shared" si="366"/>
        <v>40370.248307609087</v>
      </c>
      <c r="CL70" s="439">
        <f t="shared" si="366"/>
        <v>39672.143805450673</v>
      </c>
      <c r="CM70" s="439">
        <f t="shared" si="366"/>
        <v>39846.669930990276</v>
      </c>
      <c r="CN70" s="439">
        <f t="shared" si="366"/>
        <v>39803.038399605372</v>
      </c>
      <c r="CO70" s="439">
        <f t="shared" si="366"/>
        <v>39813.946282451594</v>
      </c>
      <c r="CP70" s="439">
        <f t="shared" si="366"/>
        <v>39811.219311740046</v>
      </c>
      <c r="CQ70" s="439">
        <f t="shared" si="366"/>
        <v>39811.901054417933</v>
      </c>
      <c r="CR70" s="439">
        <f t="shared" si="366"/>
        <v>39811.730618748465</v>
      </c>
      <c r="CS70" s="439">
        <f t="shared" si="366"/>
        <v>39811.773227665835</v>
      </c>
      <c r="CT70" s="439">
        <f t="shared" si="366"/>
        <v>39811.762575436485</v>
      </c>
      <c r="CU70" s="438">
        <f t="shared" si="323"/>
        <v>465791.46893297893</v>
      </c>
      <c r="CW70" s="159"/>
      <c r="CX70" s="174">
        <v>250</v>
      </c>
      <c r="CY70" s="551">
        <v>0.2</v>
      </c>
      <c r="CZ70" s="439">
        <f>$BQ$70*CZ40</f>
        <v>64888.511562023232</v>
      </c>
      <c r="DA70" s="439">
        <f t="shared" ref="DA70:DK70" si="367">$BQ$70*DA40</f>
        <v>86611.971374200075</v>
      </c>
      <c r="DB70" s="439">
        <f t="shared" si="367"/>
        <v>84097.007156449996</v>
      </c>
      <c r="DC70" s="439">
        <f t="shared" si="367"/>
        <v>84725.748210887497</v>
      </c>
      <c r="DD70" s="439">
        <f t="shared" si="367"/>
        <v>84568.562947278129</v>
      </c>
      <c r="DE70" s="439">
        <f t="shared" si="367"/>
        <v>84607.859263180464</v>
      </c>
      <c r="DF70" s="439">
        <f t="shared" si="367"/>
        <v>84598.035184204884</v>
      </c>
      <c r="DG70" s="439">
        <f t="shared" si="367"/>
        <v>84600.491203948783</v>
      </c>
      <c r="DH70" s="439">
        <f t="shared" si="367"/>
        <v>84599.877199012801</v>
      </c>
      <c r="DI70" s="439">
        <f t="shared" si="367"/>
        <v>84600.030700246803</v>
      </c>
      <c r="DJ70" s="439">
        <f t="shared" si="367"/>
        <v>84599.992324938299</v>
      </c>
      <c r="DK70" s="439">
        <f t="shared" si="367"/>
        <v>84600.001918765425</v>
      </c>
      <c r="DL70" s="438">
        <f t="shared" si="325"/>
        <v>997098.08904513624</v>
      </c>
    </row>
    <row r="71" spans="2:116" s="160" customFormat="1" outlineLevel="1" x14ac:dyDescent="0.2">
      <c r="B71" s="177" t="s">
        <v>213</v>
      </c>
      <c r="C71" s="159"/>
      <c r="D71" s="551"/>
      <c r="E71" s="551"/>
      <c r="F71" s="542"/>
      <c r="G71" s="542"/>
      <c r="H71" s="542"/>
      <c r="I71" s="542"/>
      <c r="J71" s="542"/>
      <c r="K71" s="542"/>
      <c r="L71" s="542"/>
      <c r="M71" s="552"/>
      <c r="N71" s="552"/>
      <c r="O71" s="552"/>
      <c r="P71" s="552"/>
      <c r="Q71" s="552"/>
      <c r="R71" s="553"/>
      <c r="S71" s="554">
        <f t="shared" si="259"/>
        <v>100</v>
      </c>
      <c r="T71" s="174">
        <v>500</v>
      </c>
      <c r="U71" s="551">
        <v>0.2</v>
      </c>
      <c r="V71" s="257">
        <f>$U$71*V41</f>
        <v>0</v>
      </c>
      <c r="W71" s="257">
        <f t="shared" ref="W71:AG71" si="368">$U$71*W41</f>
        <v>0</v>
      </c>
      <c r="X71" s="257">
        <f t="shared" si="368"/>
        <v>0</v>
      </c>
      <c r="Y71" s="257">
        <f t="shared" si="368"/>
        <v>0</v>
      </c>
      <c r="Z71" s="257">
        <f t="shared" si="368"/>
        <v>0</v>
      </c>
      <c r="AA71" s="257">
        <f t="shared" si="368"/>
        <v>0</v>
      </c>
      <c r="AB71" s="257">
        <f t="shared" si="368"/>
        <v>0</v>
      </c>
      <c r="AC71" s="257">
        <f t="shared" si="368"/>
        <v>0</v>
      </c>
      <c r="AD71" s="257">
        <f t="shared" si="368"/>
        <v>0</v>
      </c>
      <c r="AE71" s="257">
        <f t="shared" si="368"/>
        <v>0</v>
      </c>
      <c r="AF71" s="257">
        <f t="shared" si="368"/>
        <v>0</v>
      </c>
      <c r="AG71" s="257">
        <f t="shared" si="368"/>
        <v>0</v>
      </c>
      <c r="AH71" s="237">
        <f t="shared" si="261"/>
        <v>0</v>
      </c>
      <c r="AI71" s="554"/>
      <c r="AJ71" s="174">
        <v>500</v>
      </c>
      <c r="AK71" s="551">
        <v>0.2</v>
      </c>
      <c r="AL71" s="351">
        <f>$AK$71*AL41</f>
        <v>153.33333333333334</v>
      </c>
      <c r="AM71" s="351">
        <f t="shared" ref="AM71:AW71" si="369">$AK$71*AM41</f>
        <v>996.66666666666663</v>
      </c>
      <c r="AN71" s="351">
        <f t="shared" si="369"/>
        <v>1341.666666666667</v>
      </c>
      <c r="AO71" s="351">
        <f t="shared" si="369"/>
        <v>1169.1666666666667</v>
      </c>
      <c r="AP71" s="351">
        <f t="shared" si="369"/>
        <v>1255.4166666666672</v>
      </c>
      <c r="AQ71" s="351">
        <f t="shared" si="369"/>
        <v>1212.2916666666667</v>
      </c>
      <c r="AR71" s="351">
        <f t="shared" si="369"/>
        <v>1233.854166666667</v>
      </c>
      <c r="AS71" s="351">
        <f t="shared" si="369"/>
        <v>1223.0729166666667</v>
      </c>
      <c r="AT71" s="351">
        <f t="shared" si="369"/>
        <v>1428.463541666667</v>
      </c>
      <c r="AU71" s="351">
        <f t="shared" si="369"/>
        <v>2525.7682291666665</v>
      </c>
      <c r="AV71" s="351">
        <f t="shared" si="369"/>
        <v>2977.1158854166674</v>
      </c>
      <c r="AW71" s="351">
        <f t="shared" si="369"/>
        <v>2751.442057291667</v>
      </c>
      <c r="AX71" s="350">
        <f t="shared" si="263"/>
        <v>18268.258463541668</v>
      </c>
      <c r="AY71" s="159"/>
      <c r="AZ71" s="174">
        <v>500</v>
      </c>
      <c r="BA71" s="551">
        <v>0.2</v>
      </c>
      <c r="BB71" s="439">
        <f>$BA$71*BB41</f>
        <v>5117.973901721014</v>
      </c>
      <c r="BC71" s="439">
        <f t="shared" ref="BC71:BM71" si="370">$BA$71*BC41</f>
        <v>8268.7524682971034</v>
      </c>
      <c r="BD71" s="439">
        <f t="shared" si="370"/>
        <v>9127.2816213768128</v>
      </c>
      <c r="BE71" s="439">
        <f t="shared" si="370"/>
        <v>8783.869960144928</v>
      </c>
      <c r="BF71" s="439">
        <f t="shared" si="370"/>
        <v>8921.2346246376819</v>
      </c>
      <c r="BG71" s="439">
        <f t="shared" si="370"/>
        <v>8866.2887588405811</v>
      </c>
      <c r="BH71" s="439">
        <f t="shared" si="370"/>
        <v>8888.2671051594207</v>
      </c>
      <c r="BI71" s="439">
        <f t="shared" si="370"/>
        <v>8879.4757666318856</v>
      </c>
      <c r="BJ71" s="439">
        <f t="shared" si="370"/>
        <v>8882.9923020428996</v>
      </c>
      <c r="BK71" s="439">
        <f t="shared" si="370"/>
        <v>8881.5856878784944</v>
      </c>
      <c r="BL71" s="439">
        <f t="shared" si="370"/>
        <v>8882.1483335442554</v>
      </c>
      <c r="BM71" s="439">
        <f t="shared" si="370"/>
        <v>8881.9232752779517</v>
      </c>
      <c r="BN71" s="438">
        <f t="shared" si="265"/>
        <v>102381.79380555304</v>
      </c>
      <c r="BO71" s="159"/>
      <c r="BP71" s="174">
        <v>500</v>
      </c>
      <c r="BQ71" s="551">
        <v>0.2</v>
      </c>
      <c r="BR71" s="439">
        <f>$BQ$71*BR41</f>
        <v>12379.724969065024</v>
      </c>
      <c r="BS71" s="439">
        <f t="shared" ref="BS71:CC71" si="371">$BQ$71*BS41</f>
        <v>24552.686671412892</v>
      </c>
      <c r="BT71" s="439">
        <f t="shared" si="371"/>
        <v>29757.8726998559</v>
      </c>
      <c r="BU71" s="439">
        <f t="shared" si="371"/>
        <v>27675.798288478698</v>
      </c>
      <c r="BV71" s="439">
        <f t="shared" si="371"/>
        <v>28508.628053029577</v>
      </c>
      <c r="BW71" s="439">
        <f t="shared" si="371"/>
        <v>28175.496147209225</v>
      </c>
      <c r="BX71" s="439">
        <f t="shared" si="371"/>
        <v>28308.748909537368</v>
      </c>
      <c r="BY71" s="439">
        <f t="shared" si="371"/>
        <v>28255.447804606109</v>
      </c>
      <c r="BZ71" s="439">
        <f t="shared" si="371"/>
        <v>28276.76824657862</v>
      </c>
      <c r="CA71" s="439">
        <f t="shared" si="371"/>
        <v>28268.240069789608</v>
      </c>
      <c r="CB71" s="439">
        <f t="shared" si="371"/>
        <v>28271.651340505214</v>
      </c>
      <c r="CC71" s="439">
        <f t="shared" si="371"/>
        <v>28270.286832218968</v>
      </c>
      <c r="CD71" s="438">
        <f t="shared" si="267"/>
        <v>320701.35003228718</v>
      </c>
      <c r="CF71" s="159"/>
      <c r="CG71" s="174">
        <v>500</v>
      </c>
      <c r="CH71" s="551">
        <v>0.2</v>
      </c>
      <c r="CI71" s="439">
        <f>$BQ$71*CI41</f>
        <v>39532.27349318366</v>
      </c>
      <c r="CJ71" s="439">
        <f t="shared" ref="CJ71:CT71" si="372">$BQ$71*CJ41</f>
        <v>50103.773731967252</v>
      </c>
      <c r="CK71" s="439">
        <f t="shared" si="372"/>
        <v>53826.99774347878</v>
      </c>
      <c r="CL71" s="439">
        <f t="shared" si="372"/>
        <v>52896.191740600894</v>
      </c>
      <c r="CM71" s="439">
        <f t="shared" si="372"/>
        <v>53128.893241320366</v>
      </c>
      <c r="CN71" s="439">
        <f t="shared" si="372"/>
        <v>53070.717866140505</v>
      </c>
      <c r="CO71" s="439">
        <f t="shared" si="372"/>
        <v>53085.261709935468</v>
      </c>
      <c r="CP71" s="439">
        <f t="shared" si="372"/>
        <v>53081.62574898672</v>
      </c>
      <c r="CQ71" s="439">
        <f t="shared" si="372"/>
        <v>53082.53473922392</v>
      </c>
      <c r="CR71" s="439">
        <f t="shared" si="372"/>
        <v>53082.307491664629</v>
      </c>
      <c r="CS71" s="439">
        <f t="shared" si="372"/>
        <v>53082.364303554437</v>
      </c>
      <c r="CT71" s="439">
        <f t="shared" si="372"/>
        <v>53082.350100581978</v>
      </c>
      <c r="CU71" s="438">
        <f t="shared" si="323"/>
        <v>621055.29191063857</v>
      </c>
      <c r="CW71" s="159"/>
      <c r="CX71" s="174">
        <v>500</v>
      </c>
      <c r="CY71" s="551">
        <v>0.2</v>
      </c>
      <c r="CZ71" s="439">
        <f>$BQ$71*CZ41</f>
        <v>86518.01541603099</v>
      </c>
      <c r="DA71" s="439">
        <f t="shared" ref="DA71:DK71" si="373">$BQ$71*DA41</f>
        <v>115482.62849893342</v>
      </c>
      <c r="DB71" s="439">
        <f t="shared" si="373"/>
        <v>112129.34287526667</v>
      </c>
      <c r="DC71" s="439">
        <f t="shared" si="373"/>
        <v>112967.66428118333</v>
      </c>
      <c r="DD71" s="439">
        <f t="shared" si="373"/>
        <v>112758.08392970415</v>
      </c>
      <c r="DE71" s="439">
        <f t="shared" si="373"/>
        <v>112810.47901757398</v>
      </c>
      <c r="DF71" s="439">
        <f t="shared" si="373"/>
        <v>112797.38024560649</v>
      </c>
      <c r="DG71" s="439">
        <f t="shared" si="373"/>
        <v>112800.65493859835</v>
      </c>
      <c r="DH71" s="439">
        <f t="shared" si="373"/>
        <v>112799.83626535042</v>
      </c>
      <c r="DI71" s="439">
        <f t="shared" si="373"/>
        <v>112800.0409336624</v>
      </c>
      <c r="DJ71" s="439">
        <f t="shared" si="373"/>
        <v>112799.98976658442</v>
      </c>
      <c r="DK71" s="439">
        <f t="shared" si="373"/>
        <v>112800.0025583539</v>
      </c>
      <c r="DL71" s="438">
        <f t="shared" si="325"/>
        <v>1329464.1187268486</v>
      </c>
    </row>
    <row r="72" spans="2:116" outlineLevel="1" x14ac:dyDescent="0.2">
      <c r="B72" s="177" t="s">
        <v>213</v>
      </c>
      <c r="C72" s="9"/>
      <c r="D72" s="151"/>
      <c r="E72" s="151"/>
      <c r="F72" s="145"/>
      <c r="G72" s="145"/>
      <c r="H72" s="145"/>
      <c r="I72" s="145"/>
      <c r="J72" s="145"/>
      <c r="K72" s="145"/>
      <c r="L72" s="145"/>
      <c r="M72" s="152"/>
      <c r="N72" s="152"/>
      <c r="O72" s="152"/>
      <c r="P72" s="152"/>
      <c r="Q72" s="152"/>
      <c r="R72" s="148"/>
      <c r="S72" s="554">
        <f t="shared" si="259"/>
        <v>200</v>
      </c>
      <c r="T72" s="174">
        <v>1000</v>
      </c>
      <c r="U72" s="551">
        <v>0.2</v>
      </c>
      <c r="V72" s="257">
        <f>$U$72*V42</f>
        <v>0</v>
      </c>
      <c r="W72" s="257">
        <f t="shared" ref="W72:AG72" si="374">$U$72*W42</f>
        <v>0</v>
      </c>
      <c r="X72" s="257">
        <f t="shared" si="374"/>
        <v>0</v>
      </c>
      <c r="Y72" s="257">
        <f t="shared" si="374"/>
        <v>0</v>
      </c>
      <c r="Z72" s="257">
        <f t="shared" si="374"/>
        <v>0</v>
      </c>
      <c r="AA72" s="257">
        <f t="shared" si="374"/>
        <v>0</v>
      </c>
      <c r="AB72" s="257">
        <f t="shared" si="374"/>
        <v>0</v>
      </c>
      <c r="AC72" s="257">
        <f t="shared" si="374"/>
        <v>0</v>
      </c>
      <c r="AD72" s="257">
        <f t="shared" si="374"/>
        <v>0</v>
      </c>
      <c r="AE72" s="257">
        <f t="shared" si="374"/>
        <v>0</v>
      </c>
      <c r="AF72" s="257">
        <f t="shared" si="374"/>
        <v>0</v>
      </c>
      <c r="AG72" s="257">
        <f t="shared" si="374"/>
        <v>0</v>
      </c>
      <c r="AH72" s="237">
        <f t="shared" si="261"/>
        <v>0</v>
      </c>
      <c r="AI72" s="312"/>
      <c r="AJ72" s="174">
        <v>1000</v>
      </c>
      <c r="AK72" s="551">
        <v>0.2</v>
      </c>
      <c r="AL72" s="351">
        <f>$AK$72*AL42</f>
        <v>76.666666666666671</v>
      </c>
      <c r="AM72" s="351">
        <f t="shared" ref="AM72:AW72" si="375">$AK$72*AM42</f>
        <v>498.33333333333331</v>
      </c>
      <c r="AN72" s="351">
        <f t="shared" si="375"/>
        <v>670.83333333333348</v>
      </c>
      <c r="AO72" s="351">
        <f t="shared" si="375"/>
        <v>584.58333333333337</v>
      </c>
      <c r="AP72" s="351">
        <f t="shared" si="375"/>
        <v>627.7083333333336</v>
      </c>
      <c r="AQ72" s="351">
        <f t="shared" si="375"/>
        <v>606.14583333333337</v>
      </c>
      <c r="AR72" s="351">
        <f t="shared" si="375"/>
        <v>616.92708333333348</v>
      </c>
      <c r="AS72" s="351">
        <f t="shared" si="375"/>
        <v>611.53645833333337</v>
      </c>
      <c r="AT72" s="351">
        <f t="shared" si="375"/>
        <v>714.23177083333348</v>
      </c>
      <c r="AU72" s="351">
        <f t="shared" si="375"/>
        <v>1262.8841145833333</v>
      </c>
      <c r="AV72" s="351">
        <f t="shared" si="375"/>
        <v>1488.5579427083337</v>
      </c>
      <c r="AW72" s="351">
        <f t="shared" si="375"/>
        <v>1375.7210286458335</v>
      </c>
      <c r="AX72" s="350">
        <f t="shared" si="263"/>
        <v>9134.1292317708339</v>
      </c>
      <c r="AY72" s="9"/>
      <c r="AZ72" s="174">
        <v>1000</v>
      </c>
      <c r="BA72" s="551">
        <v>0.2</v>
      </c>
      <c r="BB72" s="439">
        <f>$BA$72*BB42</f>
        <v>2558.986950860507</v>
      </c>
      <c r="BC72" s="439">
        <f t="shared" ref="BC72:BM72" si="376">$BA$72*BC42</f>
        <v>4134.3762341485517</v>
      </c>
      <c r="BD72" s="439">
        <f t="shared" si="376"/>
        <v>4563.6408106884064</v>
      </c>
      <c r="BE72" s="439">
        <f t="shared" si="376"/>
        <v>4391.934980072464</v>
      </c>
      <c r="BF72" s="439">
        <f t="shared" si="376"/>
        <v>4460.617312318841</v>
      </c>
      <c r="BG72" s="439">
        <f t="shared" si="376"/>
        <v>4433.1443794202905</v>
      </c>
      <c r="BH72" s="439">
        <f t="shared" si="376"/>
        <v>4444.1335525797103</v>
      </c>
      <c r="BI72" s="439">
        <f t="shared" si="376"/>
        <v>4439.7378833159428</v>
      </c>
      <c r="BJ72" s="439">
        <f t="shared" si="376"/>
        <v>4441.4961510214498</v>
      </c>
      <c r="BK72" s="439">
        <f t="shared" si="376"/>
        <v>4440.7928439392472</v>
      </c>
      <c r="BL72" s="439">
        <f t="shared" si="376"/>
        <v>4441.0741667721277</v>
      </c>
      <c r="BM72" s="439">
        <f t="shared" si="376"/>
        <v>4440.9616376389758</v>
      </c>
      <c r="BN72" s="438">
        <f t="shared" si="265"/>
        <v>51190.89690277652</v>
      </c>
      <c r="BO72" s="9"/>
      <c r="BP72" s="174">
        <v>1000</v>
      </c>
      <c r="BQ72" s="551">
        <v>0.2</v>
      </c>
      <c r="BR72" s="439">
        <f>$BQ$72*BR42</f>
        <v>6189.8624845325121</v>
      </c>
      <c r="BS72" s="439">
        <f t="shared" ref="BS72:CC72" si="377">$BQ$72*BS42</f>
        <v>12276.343335706446</v>
      </c>
      <c r="BT72" s="439">
        <f t="shared" si="377"/>
        <v>14878.93634992795</v>
      </c>
      <c r="BU72" s="439">
        <f t="shared" si="377"/>
        <v>13837.899144239349</v>
      </c>
      <c r="BV72" s="439">
        <f t="shared" si="377"/>
        <v>14254.314026514789</v>
      </c>
      <c r="BW72" s="439">
        <f t="shared" si="377"/>
        <v>14087.748073604613</v>
      </c>
      <c r="BX72" s="439">
        <f t="shared" si="377"/>
        <v>14154.374454768684</v>
      </c>
      <c r="BY72" s="439">
        <f t="shared" si="377"/>
        <v>14127.723902303054</v>
      </c>
      <c r="BZ72" s="439">
        <f t="shared" si="377"/>
        <v>14138.38412328931</v>
      </c>
      <c r="CA72" s="439">
        <f t="shared" si="377"/>
        <v>14134.120034894804</v>
      </c>
      <c r="CB72" s="439">
        <f t="shared" si="377"/>
        <v>14135.825670252607</v>
      </c>
      <c r="CC72" s="439">
        <f t="shared" si="377"/>
        <v>14135.143416109484</v>
      </c>
      <c r="CD72" s="438">
        <f t="shared" si="267"/>
        <v>160350.67501614359</v>
      </c>
      <c r="CF72" s="9"/>
      <c r="CG72" s="174">
        <v>1000</v>
      </c>
      <c r="CH72" s="551">
        <v>0.2</v>
      </c>
      <c r="CI72" s="439">
        <f>$BQ$72*CI42</f>
        <v>19766.13674659183</v>
      </c>
      <c r="CJ72" s="439">
        <f t="shared" ref="CJ72:CT72" si="378">$BQ$72*CJ42</f>
        <v>25051.886865983626</v>
      </c>
      <c r="CK72" s="439">
        <f t="shared" si="378"/>
        <v>26913.49887173939</v>
      </c>
      <c r="CL72" s="439">
        <f t="shared" si="378"/>
        <v>26448.095870300447</v>
      </c>
      <c r="CM72" s="439">
        <f t="shared" si="378"/>
        <v>26564.446620660183</v>
      </c>
      <c r="CN72" s="439">
        <f t="shared" si="378"/>
        <v>26535.358933070253</v>
      </c>
      <c r="CO72" s="439">
        <f t="shared" si="378"/>
        <v>26542.630854967734</v>
      </c>
      <c r="CP72" s="439">
        <f t="shared" si="378"/>
        <v>26540.81287449336</v>
      </c>
      <c r="CQ72" s="439">
        <f t="shared" si="378"/>
        <v>26541.26736961196</v>
      </c>
      <c r="CR72" s="439">
        <f t="shared" si="378"/>
        <v>26541.153745832315</v>
      </c>
      <c r="CS72" s="439">
        <f t="shared" si="378"/>
        <v>26541.182151777219</v>
      </c>
      <c r="CT72" s="439">
        <f t="shared" si="378"/>
        <v>26541.175050290989</v>
      </c>
      <c r="CU72" s="438">
        <f t="shared" si="323"/>
        <v>310527.64595531928</v>
      </c>
      <c r="CW72" s="9"/>
      <c r="CX72" s="174">
        <v>1000</v>
      </c>
      <c r="CY72" s="551">
        <v>0.2</v>
      </c>
      <c r="CZ72" s="439">
        <f>$BQ$72*CZ42</f>
        <v>43259.007708015495</v>
      </c>
      <c r="DA72" s="439">
        <f t="shared" ref="DA72:DK72" si="379">$BQ$72*DA42</f>
        <v>57741.314249466712</v>
      </c>
      <c r="DB72" s="439">
        <f t="shared" si="379"/>
        <v>56064.671437633333</v>
      </c>
      <c r="DC72" s="439">
        <f t="shared" si="379"/>
        <v>56483.832140591665</v>
      </c>
      <c r="DD72" s="439">
        <f t="shared" si="379"/>
        <v>56379.041964852076</v>
      </c>
      <c r="DE72" s="439">
        <f t="shared" si="379"/>
        <v>56405.239508786988</v>
      </c>
      <c r="DF72" s="439">
        <f t="shared" si="379"/>
        <v>56398.690122803244</v>
      </c>
      <c r="DG72" s="439">
        <f t="shared" si="379"/>
        <v>56400.327469299176</v>
      </c>
      <c r="DH72" s="439">
        <f t="shared" si="379"/>
        <v>56399.918132675208</v>
      </c>
      <c r="DI72" s="439">
        <f t="shared" si="379"/>
        <v>56400.0204668312</v>
      </c>
      <c r="DJ72" s="439">
        <f t="shared" si="379"/>
        <v>56399.994883292209</v>
      </c>
      <c r="DK72" s="439">
        <f t="shared" si="379"/>
        <v>56400.001279176948</v>
      </c>
      <c r="DL72" s="438">
        <f t="shared" si="325"/>
        <v>664732.05936342431</v>
      </c>
    </row>
    <row r="73" spans="2:116" outlineLevel="1" x14ac:dyDescent="0.2">
      <c r="B73" s="550" t="s">
        <v>207</v>
      </c>
      <c r="C73" s="9"/>
      <c r="D73" s="151"/>
      <c r="E73" s="151"/>
      <c r="F73" s="145"/>
      <c r="G73" s="145"/>
      <c r="H73" s="145"/>
      <c r="I73" s="145"/>
      <c r="J73" s="145"/>
      <c r="K73" s="145"/>
      <c r="L73" s="145"/>
      <c r="M73" s="152"/>
      <c r="N73" s="152"/>
      <c r="O73" s="152"/>
      <c r="P73" s="152"/>
      <c r="Q73" s="152"/>
      <c r="R73" s="148"/>
      <c r="S73" s="9"/>
      <c r="T73" s="151"/>
      <c r="U73" s="151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37"/>
      <c r="AI73" s="312"/>
      <c r="AJ73" s="151"/>
      <c r="AK73" s="151"/>
      <c r="AL73" s="351"/>
      <c r="AM73" s="351"/>
      <c r="AN73" s="351"/>
      <c r="AO73" s="351"/>
      <c r="AP73" s="351"/>
      <c r="AQ73" s="351"/>
      <c r="AR73" s="351"/>
      <c r="AS73" s="351"/>
      <c r="AT73" s="351"/>
      <c r="AU73" s="351"/>
      <c r="AV73" s="351"/>
      <c r="AW73" s="351"/>
      <c r="AX73" s="350"/>
      <c r="AY73" s="9"/>
      <c r="AZ73" s="151"/>
      <c r="BA73" s="151"/>
      <c r="BB73" s="439"/>
      <c r="BC73" s="439"/>
      <c r="BD73" s="439"/>
      <c r="BE73" s="439"/>
      <c r="BF73" s="439"/>
      <c r="BG73" s="439"/>
      <c r="BH73" s="439"/>
      <c r="BI73" s="439"/>
      <c r="BJ73" s="439"/>
      <c r="BK73" s="439"/>
      <c r="BL73" s="439"/>
      <c r="BM73" s="439"/>
      <c r="BN73" s="438"/>
      <c r="BO73" s="9"/>
      <c r="BP73" s="151"/>
      <c r="BQ73" s="151"/>
      <c r="BR73" s="439"/>
      <c r="BS73" s="439"/>
      <c r="BT73" s="439"/>
      <c r="BU73" s="439"/>
      <c r="BV73" s="439"/>
      <c r="BW73" s="439"/>
      <c r="BX73" s="439"/>
      <c r="BY73" s="439"/>
      <c r="BZ73" s="439"/>
      <c r="CA73" s="439"/>
      <c r="CB73" s="439"/>
      <c r="CC73" s="439"/>
      <c r="CD73" s="438"/>
      <c r="CF73" s="9"/>
      <c r="CG73" s="151"/>
      <c r="CH73" s="151"/>
      <c r="CI73" s="439"/>
      <c r="CJ73" s="439"/>
      <c r="CK73" s="439"/>
      <c r="CL73" s="439"/>
      <c r="CM73" s="439"/>
      <c r="CN73" s="439"/>
      <c r="CO73" s="439"/>
      <c r="CP73" s="439"/>
      <c r="CQ73" s="439"/>
      <c r="CR73" s="439"/>
      <c r="CS73" s="439"/>
      <c r="CT73" s="439"/>
      <c r="CU73" s="438"/>
      <c r="CW73" s="9"/>
      <c r="CX73" s="151"/>
      <c r="CY73" s="151"/>
      <c r="CZ73" s="439"/>
      <c r="DA73" s="439"/>
      <c r="DB73" s="439"/>
      <c r="DC73" s="439"/>
      <c r="DD73" s="439"/>
      <c r="DE73" s="439"/>
      <c r="DF73" s="439"/>
      <c r="DG73" s="439"/>
      <c r="DH73" s="439"/>
      <c r="DI73" s="439"/>
      <c r="DJ73" s="439"/>
      <c r="DK73" s="439"/>
      <c r="DL73" s="438"/>
    </row>
    <row r="74" spans="2:116" outlineLevel="1" x14ac:dyDescent="0.2">
      <c r="B74" s="75" t="s">
        <v>219</v>
      </c>
      <c r="C74" s="9"/>
      <c r="D74" s="151"/>
      <c r="E74" s="151"/>
      <c r="F74" s="145"/>
      <c r="G74" s="145"/>
      <c r="H74" s="145"/>
      <c r="I74" s="145"/>
      <c r="J74" s="145"/>
      <c r="K74" s="145"/>
      <c r="L74" s="145"/>
      <c r="M74" s="152"/>
      <c r="N74" s="152"/>
      <c r="O74" s="152"/>
      <c r="P74" s="152"/>
      <c r="Q74" s="152"/>
      <c r="R74" s="148"/>
      <c r="S74" s="9"/>
      <c r="T74" s="525">
        <v>24.99</v>
      </c>
      <c r="U74" s="151">
        <f t="shared" ref="U74:U83" si="380">U33</f>
        <v>0.05</v>
      </c>
      <c r="V74" s="564">
        <f t="shared" ref="V74:AA74" si="381">($U$74*V23)*$T$74</f>
        <v>0</v>
      </c>
      <c r="W74" s="564">
        <f t="shared" si="381"/>
        <v>0</v>
      </c>
      <c r="X74" s="564">
        <f t="shared" si="381"/>
        <v>0</v>
      </c>
      <c r="Y74" s="564">
        <f t="shared" si="381"/>
        <v>0</v>
      </c>
      <c r="Z74" s="564">
        <f t="shared" si="381"/>
        <v>0</v>
      </c>
      <c r="AA74" s="564">
        <f t="shared" si="381"/>
        <v>0</v>
      </c>
      <c r="AB74" s="257">
        <f t="shared" ref="AB74:AG74" si="382">($U$74*AB24)*$T$74</f>
        <v>0</v>
      </c>
      <c r="AC74" s="257">
        <f t="shared" si="382"/>
        <v>0</v>
      </c>
      <c r="AD74" s="257">
        <f t="shared" si="382"/>
        <v>0</v>
      </c>
      <c r="AE74" s="257">
        <f t="shared" si="382"/>
        <v>0</v>
      </c>
      <c r="AF74" s="257">
        <f t="shared" si="382"/>
        <v>0</v>
      </c>
      <c r="AG74" s="257">
        <f t="shared" si="382"/>
        <v>0</v>
      </c>
      <c r="AH74" s="237">
        <f>SUM(V74:AG74)</f>
        <v>0</v>
      </c>
      <c r="AI74" s="312"/>
      <c r="AJ74" s="525">
        <v>24.99</v>
      </c>
      <c r="AK74" s="151">
        <f t="shared" ref="AK74:AK83" si="383">AK33</f>
        <v>0.05</v>
      </c>
      <c r="AL74" s="351">
        <f>($AK$74*AL23)*$AJ$74</f>
        <v>95.795000000000002</v>
      </c>
      <c r="AM74" s="351">
        <f t="shared" ref="AM74:AW74" si="384">($AK$74*AM23)*$AJ$74</f>
        <v>622.66750000000013</v>
      </c>
      <c r="AN74" s="351">
        <f t="shared" si="384"/>
        <v>838.2062500000003</v>
      </c>
      <c r="AO74" s="351">
        <f t="shared" si="384"/>
        <v>730.4368750000001</v>
      </c>
      <c r="AP74" s="351">
        <f t="shared" si="384"/>
        <v>784.32156250000014</v>
      </c>
      <c r="AQ74" s="351">
        <f t="shared" si="384"/>
        <v>757.37921875000006</v>
      </c>
      <c r="AR74" s="351">
        <f t="shared" si="384"/>
        <v>770.85039062500016</v>
      </c>
      <c r="AS74" s="351">
        <f t="shared" si="384"/>
        <v>764.11480468750005</v>
      </c>
      <c r="AT74" s="351">
        <f t="shared" si="384"/>
        <v>892.4325976562501</v>
      </c>
      <c r="AU74" s="351">
        <f t="shared" si="384"/>
        <v>1577.9737011718748</v>
      </c>
      <c r="AV74" s="351">
        <f t="shared" si="384"/>
        <v>1859.9531494140624</v>
      </c>
      <c r="AW74" s="351">
        <f t="shared" si="384"/>
        <v>1718.9634252929689</v>
      </c>
      <c r="AX74" s="350">
        <f>SUM(AL74:AW74)</f>
        <v>11413.094475097658</v>
      </c>
      <c r="AY74" s="9"/>
      <c r="AZ74" s="525">
        <v>24.99</v>
      </c>
      <c r="BA74" s="151">
        <f t="shared" ref="BA74:BA83" si="385">BA33</f>
        <v>0.05</v>
      </c>
      <c r="BB74" s="439">
        <f>($AZ$74*BB23)*$BA$74</f>
        <v>3197.4541951002034</v>
      </c>
      <c r="BC74" s="439">
        <f t="shared" ref="BC74:BM74" si="386">($AZ$74*BC23)*$BA$74</f>
        <v>5165.9031045686143</v>
      </c>
      <c r="BD74" s="439">
        <f t="shared" si="386"/>
        <v>5702.2691929551638</v>
      </c>
      <c r="BE74" s="439">
        <f t="shared" si="386"/>
        <v>5487.7227576005434</v>
      </c>
      <c r="BF74" s="439">
        <f t="shared" si="386"/>
        <v>5573.5413317423918</v>
      </c>
      <c r="BG74" s="439">
        <f t="shared" si="386"/>
        <v>5539.213902085653</v>
      </c>
      <c r="BH74" s="439">
        <f t="shared" si="386"/>
        <v>5552.9448739483487</v>
      </c>
      <c r="BI74" s="439">
        <f t="shared" si="386"/>
        <v>5547.45248520327</v>
      </c>
      <c r="BJ74" s="439">
        <f t="shared" si="386"/>
        <v>5549.6494407013015</v>
      </c>
      <c r="BK74" s="439">
        <f t="shared" si="386"/>
        <v>5548.7706585020896</v>
      </c>
      <c r="BL74" s="439">
        <f t="shared" si="386"/>
        <v>5549.1221713817731</v>
      </c>
      <c r="BM74" s="439">
        <f t="shared" si="386"/>
        <v>5548.9815662299006</v>
      </c>
      <c r="BN74" s="438">
        <f>SUM(BB74:BM74)</f>
        <v>63963.025680019258</v>
      </c>
      <c r="BO74" s="9"/>
      <c r="BP74" s="525">
        <v>24.99</v>
      </c>
      <c r="BQ74" s="151">
        <f t="shared" ref="BQ74:BQ83" si="387">BQ33</f>
        <v>0.05</v>
      </c>
      <c r="BR74" s="439">
        <f>($BP$74*BR23)*$BQ$74</f>
        <v>7734.2331744233734</v>
      </c>
      <c r="BS74" s="439">
        <f t="shared" ref="BS74:CC74" si="388">($BP$74*BS23)*$BQ$74</f>
        <v>15339.290997965203</v>
      </c>
      <c r="BT74" s="439">
        <f t="shared" si="388"/>
        <v>18591.23096923497</v>
      </c>
      <c r="BU74" s="439">
        <f t="shared" si="388"/>
        <v>17290.454980727063</v>
      </c>
      <c r="BV74" s="439">
        <f t="shared" si="388"/>
        <v>17810.765376130228</v>
      </c>
      <c r="BW74" s="439">
        <f t="shared" si="388"/>
        <v>17602.641217968961</v>
      </c>
      <c r="BX74" s="439">
        <f t="shared" si="388"/>
        <v>17685.890881233467</v>
      </c>
      <c r="BY74" s="439">
        <f t="shared" si="388"/>
        <v>17652.591015927665</v>
      </c>
      <c r="BZ74" s="439">
        <f t="shared" si="388"/>
        <v>17665.910962049988</v>
      </c>
      <c r="CA74" s="439">
        <f t="shared" si="388"/>
        <v>17660.582983601056</v>
      </c>
      <c r="CB74" s="439">
        <f t="shared" si="388"/>
        <v>17662.714174980629</v>
      </c>
      <c r="CC74" s="439">
        <f t="shared" si="388"/>
        <v>17661.861698428802</v>
      </c>
      <c r="CD74" s="438">
        <f>SUM(BR74:CC74)</f>
        <v>200358.1684326714</v>
      </c>
      <c r="CF74" s="9"/>
      <c r="CG74" s="525">
        <v>24.99</v>
      </c>
      <c r="CH74" s="151">
        <f t="shared" ref="CH74:CH83" si="389">CH33</f>
        <v>0.05</v>
      </c>
      <c r="CI74" s="439">
        <f>($BP$74*CI23)*$BQ$74</f>
        <v>24697.787864866488</v>
      </c>
      <c r="CJ74" s="439">
        <f t="shared" ref="CJ74:CT74" si="390">($BP$74*CJ23)*$BQ$74</f>
        <v>31302.332639046537</v>
      </c>
      <c r="CK74" s="439">
        <f t="shared" si="390"/>
        <v>33628.416840238366</v>
      </c>
      <c r="CL74" s="439">
        <f t="shared" si="390"/>
        <v>33046.895789940405</v>
      </c>
      <c r="CM74" s="439">
        <f t="shared" si="390"/>
        <v>33192.276052514899</v>
      </c>
      <c r="CN74" s="439">
        <f t="shared" si="390"/>
        <v>33155.930986871273</v>
      </c>
      <c r="CO74" s="439">
        <f t="shared" si="390"/>
        <v>33165.017253282182</v>
      </c>
      <c r="CP74" s="439">
        <f t="shared" si="390"/>
        <v>33162.745686679453</v>
      </c>
      <c r="CQ74" s="439">
        <f t="shared" si="390"/>
        <v>33163.313578330133</v>
      </c>
      <c r="CR74" s="439">
        <f t="shared" si="390"/>
        <v>33163.171605417469</v>
      </c>
      <c r="CS74" s="439">
        <f t="shared" si="390"/>
        <v>33163.207098645638</v>
      </c>
      <c r="CT74" s="439">
        <f t="shared" si="390"/>
        <v>33163.198225338587</v>
      </c>
      <c r="CU74" s="438">
        <f>SUM(CI74:CT74)</f>
        <v>388004.29362117144</v>
      </c>
      <c r="CW74" s="9"/>
      <c r="CX74" s="525">
        <v>24.99</v>
      </c>
      <c r="CY74" s="151">
        <f t="shared" ref="CY74:CY83" si="391">CY33</f>
        <v>0.05</v>
      </c>
      <c r="CZ74" s="439">
        <f>($BP$74*CZ23)*$BQ$74</f>
        <v>54052.130131165351</v>
      </c>
      <c r="DA74" s="439">
        <f>($BP$74*DA23)*$BQ$74</f>
        <v>72147.772154708655</v>
      </c>
      <c r="DB74" s="439">
        <f>($BP$74*DB23)*$BQ$74</f>
        <v>70052.806961322829</v>
      </c>
      <c r="DC74" s="439">
        <f>($BP$74*DC23)*$BQ$74</f>
        <v>70576.548259669289</v>
      </c>
      <c r="DD74" s="439">
        <f>($BP$74*DD23)*$BQ$74</f>
        <v>70445.612935082681</v>
      </c>
      <c r="DE74" s="439">
        <f>($BP$74*DE23)*$BQ$74</f>
        <v>70478.346766229326</v>
      </c>
      <c r="DF74" s="439">
        <f>($BP$74*DF23)*$BQ$74</f>
        <v>70470.163308442672</v>
      </c>
      <c r="DG74" s="439">
        <f>($BP$74*DG23)*$BQ$74</f>
        <v>70472.209172889328</v>
      </c>
      <c r="DH74" s="439">
        <f>($BP$74*DH23)*$BQ$74</f>
        <v>70471.697706777661</v>
      </c>
      <c r="DI74" s="439">
        <f>($BP$74*DI23)*$BQ$74</f>
        <v>70471.825573305585</v>
      </c>
      <c r="DJ74" s="439">
        <f>($BP$74*DJ23)*$BQ$74</f>
        <v>70471.7936066736</v>
      </c>
      <c r="DK74" s="439">
        <f>($BP$74*DK23)*$BQ$74</f>
        <v>70471.801598331585</v>
      </c>
      <c r="DL74" s="438">
        <f>SUM(CZ74:DK74)</f>
        <v>830582.70817459852</v>
      </c>
    </row>
    <row r="75" spans="2:116" outlineLevel="1" x14ac:dyDescent="0.2">
      <c r="B75" s="75" t="s">
        <v>220</v>
      </c>
      <c r="C75" s="9"/>
      <c r="D75" s="151"/>
      <c r="E75" s="151"/>
      <c r="F75" s="145"/>
      <c r="G75" s="145"/>
      <c r="H75" s="145"/>
      <c r="I75" s="145"/>
      <c r="J75" s="145"/>
      <c r="K75" s="145"/>
      <c r="L75" s="145"/>
      <c r="M75" s="152"/>
      <c r="N75" s="152"/>
      <c r="O75" s="152"/>
      <c r="P75" s="152"/>
      <c r="Q75" s="152"/>
      <c r="R75" s="148"/>
      <c r="S75" s="9"/>
      <c r="T75" s="525">
        <v>29.99</v>
      </c>
      <c r="U75" s="151">
        <f t="shared" si="380"/>
        <v>0.05</v>
      </c>
      <c r="V75" s="564">
        <f t="shared" ref="V75:AA75" si="392">($U$75*V23)*$T$75</f>
        <v>0</v>
      </c>
      <c r="W75" s="564">
        <f t="shared" si="392"/>
        <v>0</v>
      </c>
      <c r="X75" s="564">
        <f t="shared" si="392"/>
        <v>0</v>
      </c>
      <c r="Y75" s="564">
        <f t="shared" si="392"/>
        <v>0</v>
      </c>
      <c r="Z75" s="564">
        <f t="shared" si="392"/>
        <v>0</v>
      </c>
      <c r="AA75" s="564">
        <f t="shared" si="392"/>
        <v>0</v>
      </c>
      <c r="AB75" s="257">
        <f t="shared" ref="AB75:AG75" si="393">($U$75*AB24)*$T$75</f>
        <v>0</v>
      </c>
      <c r="AC75" s="257">
        <f t="shared" si="393"/>
        <v>0</v>
      </c>
      <c r="AD75" s="257">
        <f t="shared" si="393"/>
        <v>0</v>
      </c>
      <c r="AE75" s="257">
        <f t="shared" si="393"/>
        <v>0</v>
      </c>
      <c r="AF75" s="257">
        <f t="shared" si="393"/>
        <v>0</v>
      </c>
      <c r="AG75" s="257">
        <f t="shared" si="393"/>
        <v>0</v>
      </c>
      <c r="AH75" s="237">
        <f>SUM(V75:AG75)</f>
        <v>0</v>
      </c>
      <c r="AI75" s="312"/>
      <c r="AJ75" s="525">
        <v>29.99</v>
      </c>
      <c r="AK75" s="151">
        <f t="shared" si="383"/>
        <v>0.05</v>
      </c>
      <c r="AL75" s="351">
        <f>($AK$75*AL23)*$AJ$75</f>
        <v>114.96166666666667</v>
      </c>
      <c r="AM75" s="351">
        <f t="shared" ref="AM75:AW75" si="394">($AK$75*AM23)*$AJ$75</f>
        <v>747.25083333333339</v>
      </c>
      <c r="AN75" s="351">
        <f t="shared" si="394"/>
        <v>1005.9145833333337</v>
      </c>
      <c r="AO75" s="351">
        <f t="shared" si="394"/>
        <v>876.58270833333347</v>
      </c>
      <c r="AP75" s="351">
        <f t="shared" si="394"/>
        <v>941.24864583333351</v>
      </c>
      <c r="AQ75" s="351">
        <f t="shared" si="394"/>
        <v>908.91567708333343</v>
      </c>
      <c r="AR75" s="351">
        <f t="shared" si="394"/>
        <v>925.08216145833353</v>
      </c>
      <c r="AS75" s="351">
        <f t="shared" si="394"/>
        <v>916.99891927083343</v>
      </c>
      <c r="AT75" s="351">
        <f t="shared" si="394"/>
        <v>1070.9905403645835</v>
      </c>
      <c r="AU75" s="351">
        <f t="shared" si="394"/>
        <v>1893.6947298177081</v>
      </c>
      <c r="AV75" s="351">
        <f t="shared" si="394"/>
        <v>2232.0926350911459</v>
      </c>
      <c r="AW75" s="351">
        <f t="shared" si="394"/>
        <v>2062.8936824544271</v>
      </c>
      <c r="AX75" s="350">
        <f t="shared" ref="AX75:AX83" si="395">SUM(AL75:AW75)</f>
        <v>13696.626783040365</v>
      </c>
      <c r="AY75" s="9"/>
      <c r="AZ75" s="525">
        <v>29.99</v>
      </c>
      <c r="BA75" s="151">
        <f t="shared" si="385"/>
        <v>0.05</v>
      </c>
      <c r="BB75" s="439">
        <f>($AZ$75*BB23)*$BA$75</f>
        <v>3837.2009328153299</v>
      </c>
      <c r="BC75" s="439">
        <f t="shared" ref="BC75:BM75" si="396">($AZ$75*BC23)*$BA$75</f>
        <v>6199.4971631057524</v>
      </c>
      <c r="BD75" s="439">
        <f t="shared" si="396"/>
        <v>6843.1793956272659</v>
      </c>
      <c r="BE75" s="439">
        <f t="shared" si="396"/>
        <v>6585.7065026186601</v>
      </c>
      <c r="BF75" s="439">
        <f t="shared" si="396"/>
        <v>6688.6956598221022</v>
      </c>
      <c r="BG75" s="439">
        <f t="shared" si="396"/>
        <v>6647.4999969407254</v>
      </c>
      <c r="BH75" s="439">
        <f t="shared" si="396"/>
        <v>6663.9782620932747</v>
      </c>
      <c r="BI75" s="439">
        <f t="shared" si="396"/>
        <v>6657.3869560322564</v>
      </c>
      <c r="BJ75" s="439">
        <f t="shared" si="396"/>
        <v>6660.0234784566637</v>
      </c>
      <c r="BK75" s="439">
        <f t="shared" si="396"/>
        <v>6658.968869486901</v>
      </c>
      <c r="BL75" s="439">
        <f t="shared" si="396"/>
        <v>6659.3907130748048</v>
      </c>
      <c r="BM75" s="439">
        <f t="shared" si="396"/>
        <v>6659.2219756396444</v>
      </c>
      <c r="BN75" s="438">
        <f t="shared" ref="BN75:BN83" si="397">SUM(BB75:BM75)</f>
        <v>76760.749905713368</v>
      </c>
      <c r="BO75" s="9"/>
      <c r="BP75" s="525">
        <v>29.99</v>
      </c>
      <c r="BQ75" s="151">
        <f t="shared" si="387"/>
        <v>0.05</v>
      </c>
      <c r="BR75" s="439">
        <f>($BP$75*BR23)*$BQ$75</f>
        <v>9281.6987955565</v>
      </c>
      <c r="BS75" s="439">
        <f t="shared" ref="BS75:CC75" si="398">($BP$75*BS23)*$BQ$75</f>
        <v>18408.376831891816</v>
      </c>
      <c r="BT75" s="439">
        <f t="shared" si="398"/>
        <v>22310.965056716959</v>
      </c>
      <c r="BU75" s="439">
        <f t="shared" si="398"/>
        <v>20749.9297667869</v>
      </c>
      <c r="BV75" s="439">
        <f t="shared" si="398"/>
        <v>21374.343882758927</v>
      </c>
      <c r="BW75" s="439">
        <f t="shared" si="398"/>
        <v>21124.578236370115</v>
      </c>
      <c r="BX75" s="439">
        <f t="shared" si="398"/>
        <v>21224.484494925637</v>
      </c>
      <c r="BY75" s="439">
        <f t="shared" si="398"/>
        <v>21184.521991503425</v>
      </c>
      <c r="BZ75" s="439">
        <f t="shared" si="398"/>
        <v>21200.506992872313</v>
      </c>
      <c r="CA75" s="439">
        <f t="shared" si="398"/>
        <v>21194.112992324761</v>
      </c>
      <c r="CB75" s="439">
        <f t="shared" si="398"/>
        <v>21196.670592543782</v>
      </c>
      <c r="CC75" s="439">
        <f t="shared" si="398"/>
        <v>21195.647552456172</v>
      </c>
      <c r="CD75" s="438">
        <f t="shared" ref="CD75:CD83" si="399">SUM(BR75:CC75)</f>
        <v>240445.8371867073</v>
      </c>
      <c r="CF75" s="9"/>
      <c r="CG75" s="525">
        <v>29.99</v>
      </c>
      <c r="CH75" s="151">
        <f t="shared" si="389"/>
        <v>0.05</v>
      </c>
      <c r="CI75" s="439">
        <f>($BP$75*CI23)*$BQ$75</f>
        <v>29639.322051514442</v>
      </c>
      <c r="CJ75" s="439">
        <f t="shared" ref="CJ75:CT75" si="400">($BP$75*CJ23)*$BQ$75</f>
        <v>37565.304355542437</v>
      </c>
      <c r="CK75" s="439">
        <f t="shared" si="400"/>
        <v>40356.791558173209</v>
      </c>
      <c r="CL75" s="439">
        <f t="shared" si="400"/>
        <v>39658.919757515519</v>
      </c>
      <c r="CM75" s="439">
        <f t="shared" si="400"/>
        <v>39833.38770767994</v>
      </c>
      <c r="CN75" s="439">
        <f t="shared" si="400"/>
        <v>39789.77072013884</v>
      </c>
      <c r="CO75" s="439">
        <f t="shared" si="400"/>
        <v>39800.674967024112</v>
      </c>
      <c r="CP75" s="439">
        <f t="shared" si="400"/>
        <v>39797.948905302794</v>
      </c>
      <c r="CQ75" s="439">
        <f t="shared" si="400"/>
        <v>39798.630420733127</v>
      </c>
      <c r="CR75" s="439">
        <f t="shared" si="400"/>
        <v>39798.460041875544</v>
      </c>
      <c r="CS75" s="439">
        <f t="shared" si="400"/>
        <v>39798.502636589939</v>
      </c>
      <c r="CT75" s="439">
        <f t="shared" si="400"/>
        <v>39798.491987911344</v>
      </c>
      <c r="CU75" s="438">
        <f t="shared" ref="CU75:CU83" si="401">SUM(CI75:CT75)</f>
        <v>465636.20511000126</v>
      </c>
      <c r="CW75" s="9"/>
      <c r="CX75" s="525">
        <v>29.99</v>
      </c>
      <c r="CY75" s="151">
        <f t="shared" si="391"/>
        <v>0.05</v>
      </c>
      <c r="CZ75" s="439">
        <f>($BP$75*CZ23)*$BQ$75</f>
        <v>64866.88205816922</v>
      </c>
      <c r="DA75" s="439">
        <f t="shared" ref="DA75:DK75" si="402">($BP$75*DA23)*$BQ$75</f>
        <v>86583.100717075344</v>
      </c>
      <c r="DB75" s="439">
        <f t="shared" si="402"/>
        <v>84068.974820731179</v>
      </c>
      <c r="DC75" s="439">
        <f t="shared" si="402"/>
        <v>84697.506294817198</v>
      </c>
      <c r="DD75" s="439">
        <f t="shared" si="402"/>
        <v>84540.3734262957</v>
      </c>
      <c r="DE75" s="439">
        <f t="shared" si="402"/>
        <v>84579.656643426075</v>
      </c>
      <c r="DF75" s="439">
        <f t="shared" si="402"/>
        <v>84569.835839143474</v>
      </c>
      <c r="DG75" s="439">
        <f t="shared" si="402"/>
        <v>84572.291040214128</v>
      </c>
      <c r="DH75" s="439">
        <f t="shared" si="402"/>
        <v>84571.677239946468</v>
      </c>
      <c r="DI75" s="439">
        <f t="shared" si="402"/>
        <v>84571.83069001339</v>
      </c>
      <c r="DJ75" s="439">
        <f t="shared" si="402"/>
        <v>84571.79232749666</v>
      </c>
      <c r="DK75" s="439">
        <f t="shared" si="402"/>
        <v>84571.801918125828</v>
      </c>
      <c r="DL75" s="438">
        <f t="shared" ref="DL75:DL83" si="403">SUM(CZ75:DK75)</f>
        <v>996765.7230154546</v>
      </c>
    </row>
    <row r="76" spans="2:116" outlineLevel="1" x14ac:dyDescent="0.2">
      <c r="B76" s="75" t="s">
        <v>221</v>
      </c>
      <c r="C76" s="9"/>
      <c r="D76" s="151"/>
      <c r="E76" s="151"/>
      <c r="F76" s="145"/>
      <c r="G76" s="145"/>
      <c r="H76" s="145"/>
      <c r="I76" s="145"/>
      <c r="J76" s="145"/>
      <c r="K76" s="145"/>
      <c r="L76" s="145"/>
      <c r="M76" s="152"/>
      <c r="N76" s="152"/>
      <c r="O76" s="152"/>
      <c r="P76" s="152"/>
      <c r="Q76" s="152"/>
      <c r="R76" s="148"/>
      <c r="S76" s="9"/>
      <c r="T76" s="525">
        <v>44.99</v>
      </c>
      <c r="U76" s="151">
        <f t="shared" si="380"/>
        <v>0.05</v>
      </c>
      <c r="V76" s="564">
        <f t="shared" ref="V76:AA76" si="404">($U$76*V23)*$T$76</f>
        <v>0</v>
      </c>
      <c r="W76" s="564">
        <f t="shared" si="404"/>
        <v>0</v>
      </c>
      <c r="X76" s="564">
        <f t="shared" si="404"/>
        <v>0</v>
      </c>
      <c r="Y76" s="564">
        <f t="shared" si="404"/>
        <v>0</v>
      </c>
      <c r="Z76" s="564">
        <f t="shared" si="404"/>
        <v>0</v>
      </c>
      <c r="AA76" s="564">
        <f t="shared" si="404"/>
        <v>0</v>
      </c>
      <c r="AB76" s="257">
        <f t="shared" ref="AB76:AG76" si="405">($U$76*AB24)*$T$76</f>
        <v>0</v>
      </c>
      <c r="AC76" s="257">
        <f t="shared" si="405"/>
        <v>0</v>
      </c>
      <c r="AD76" s="257">
        <f t="shared" si="405"/>
        <v>0</v>
      </c>
      <c r="AE76" s="257">
        <f t="shared" si="405"/>
        <v>0</v>
      </c>
      <c r="AF76" s="257">
        <f t="shared" si="405"/>
        <v>0</v>
      </c>
      <c r="AG76" s="257">
        <f t="shared" si="405"/>
        <v>0</v>
      </c>
      <c r="AH76" s="237">
        <f>SUM(V76:AG76)</f>
        <v>0</v>
      </c>
      <c r="AI76" s="312"/>
      <c r="AJ76" s="525">
        <v>44.99</v>
      </c>
      <c r="AK76" s="151">
        <f t="shared" si="383"/>
        <v>0.05</v>
      </c>
      <c r="AL76" s="351">
        <f>($AK$76*AL23)*$AJ$76</f>
        <v>172.4616666666667</v>
      </c>
      <c r="AM76" s="351">
        <f t="shared" ref="AM76:AW76" si="406">($AK$76*AM23)*$AJ$76</f>
        <v>1121.0008333333335</v>
      </c>
      <c r="AN76" s="351">
        <f t="shared" si="406"/>
        <v>1509.0395833333339</v>
      </c>
      <c r="AO76" s="351">
        <f t="shared" si="406"/>
        <v>1315.0202083333336</v>
      </c>
      <c r="AP76" s="351">
        <f t="shared" si="406"/>
        <v>1412.0298958333337</v>
      </c>
      <c r="AQ76" s="351">
        <f t="shared" si="406"/>
        <v>1363.5250520833335</v>
      </c>
      <c r="AR76" s="351">
        <f t="shared" si="406"/>
        <v>1387.7774739583338</v>
      </c>
      <c r="AS76" s="351">
        <f t="shared" si="406"/>
        <v>1375.6512630208335</v>
      </c>
      <c r="AT76" s="351">
        <f t="shared" si="406"/>
        <v>1606.6643684895837</v>
      </c>
      <c r="AU76" s="351">
        <f t="shared" si="406"/>
        <v>2840.8578157552083</v>
      </c>
      <c r="AV76" s="351">
        <f t="shared" si="406"/>
        <v>3348.5110921223963</v>
      </c>
      <c r="AW76" s="351">
        <f t="shared" si="406"/>
        <v>3094.6844539388026</v>
      </c>
      <c r="AX76" s="350">
        <f t="shared" si="395"/>
        <v>20547.223706868495</v>
      </c>
      <c r="AY76" s="9"/>
      <c r="AZ76" s="525">
        <v>44.99</v>
      </c>
      <c r="BA76" s="151">
        <f t="shared" si="385"/>
        <v>0.05</v>
      </c>
      <c r="BB76" s="439">
        <f>($AZ$76*BB23)*$BA$76</f>
        <v>5756.4411459607109</v>
      </c>
      <c r="BC76" s="439">
        <f t="shared" ref="BC76:BM76" si="407">($AZ$76*BC23)*$BA$76</f>
        <v>9300.279338717166</v>
      </c>
      <c r="BD76" s="439">
        <f t="shared" si="407"/>
        <v>10265.91000364357</v>
      </c>
      <c r="BE76" s="439">
        <f t="shared" si="407"/>
        <v>9879.6577376730093</v>
      </c>
      <c r="BF76" s="439">
        <f t="shared" si="407"/>
        <v>10034.158644061234</v>
      </c>
      <c r="BG76" s="439">
        <f t="shared" si="407"/>
        <v>9972.3582815059453</v>
      </c>
      <c r="BH76" s="439">
        <f t="shared" si="407"/>
        <v>9997.0784265280599</v>
      </c>
      <c r="BI76" s="439">
        <f t="shared" si="407"/>
        <v>9987.1903685192156</v>
      </c>
      <c r="BJ76" s="439">
        <f t="shared" si="407"/>
        <v>9991.1455917227522</v>
      </c>
      <c r="BK76" s="439">
        <f t="shared" si="407"/>
        <v>9989.5635024413368</v>
      </c>
      <c r="BL76" s="439">
        <f t="shared" si="407"/>
        <v>9990.1963381539026</v>
      </c>
      <c r="BM76" s="439">
        <f t="shared" si="407"/>
        <v>9989.9432038688774</v>
      </c>
      <c r="BN76" s="438">
        <f t="shared" si="397"/>
        <v>115153.9225827958</v>
      </c>
      <c r="BO76" s="9"/>
      <c r="BP76" s="525">
        <v>44.99</v>
      </c>
      <c r="BQ76" s="151">
        <f t="shared" si="387"/>
        <v>0.05</v>
      </c>
      <c r="BR76" s="439">
        <f>($BP$76*BR23)*$BQ$76</f>
        <v>13924.095658955885</v>
      </c>
      <c r="BS76" s="439">
        <f t="shared" ref="BS76:CC76" si="408">($BP$76*BS23)*$BQ$76</f>
        <v>27615.634333671653</v>
      </c>
      <c r="BT76" s="439">
        <f t="shared" si="408"/>
        <v>33470.167319162916</v>
      </c>
      <c r="BU76" s="439">
        <f t="shared" si="408"/>
        <v>31128.354124966416</v>
      </c>
      <c r="BV76" s="439">
        <f t="shared" si="408"/>
        <v>32065.07940264502</v>
      </c>
      <c r="BW76" s="439">
        <f t="shared" si="408"/>
        <v>31690.389291573574</v>
      </c>
      <c r="BX76" s="439">
        <f t="shared" si="408"/>
        <v>31840.265336002154</v>
      </c>
      <c r="BY76" s="439">
        <f t="shared" si="408"/>
        <v>31780.314918230721</v>
      </c>
      <c r="BZ76" s="439">
        <f t="shared" si="408"/>
        <v>31804.295085339298</v>
      </c>
      <c r="CA76" s="439">
        <f t="shared" si="408"/>
        <v>31794.703018495868</v>
      </c>
      <c r="CB76" s="439">
        <f t="shared" si="408"/>
        <v>31798.539845233237</v>
      </c>
      <c r="CC76" s="439">
        <f t="shared" si="408"/>
        <v>31797.005114538289</v>
      </c>
      <c r="CD76" s="438">
        <f t="shared" si="399"/>
        <v>360708.84344881511</v>
      </c>
      <c r="CF76" s="9"/>
      <c r="CG76" s="525">
        <v>44.99</v>
      </c>
      <c r="CH76" s="151">
        <f t="shared" si="389"/>
        <v>0.05</v>
      </c>
      <c r="CI76" s="439">
        <f>($BP$76*CI23)*$BQ$76</f>
        <v>44463.924611458322</v>
      </c>
      <c r="CJ76" s="439">
        <f t="shared" ref="CJ76:CT76" si="409">($BP$76*CJ23)*$BQ$76</f>
        <v>56354.219505030167</v>
      </c>
      <c r="CK76" s="439">
        <f t="shared" si="409"/>
        <v>60541.915711977752</v>
      </c>
      <c r="CL76" s="439">
        <f t="shared" si="409"/>
        <v>59494.991660240863</v>
      </c>
      <c r="CM76" s="439">
        <f t="shared" si="409"/>
        <v>59756.722673175092</v>
      </c>
      <c r="CN76" s="439">
        <f t="shared" si="409"/>
        <v>59691.289919941526</v>
      </c>
      <c r="CO76" s="439">
        <f t="shared" si="409"/>
        <v>59707.648108249916</v>
      </c>
      <c r="CP76" s="439">
        <f t="shared" si="409"/>
        <v>59703.558561172817</v>
      </c>
      <c r="CQ76" s="439">
        <f t="shared" si="409"/>
        <v>59704.580947942093</v>
      </c>
      <c r="CR76" s="439">
        <f t="shared" si="409"/>
        <v>59704.325351249776</v>
      </c>
      <c r="CS76" s="439">
        <f t="shared" si="409"/>
        <v>59704.389250422857</v>
      </c>
      <c r="CT76" s="439">
        <f t="shared" si="409"/>
        <v>59704.373275629587</v>
      </c>
      <c r="CU76" s="438">
        <f t="shared" si="401"/>
        <v>698531.93957649067</v>
      </c>
      <c r="CW76" s="9"/>
      <c r="CX76" s="525">
        <v>44.99</v>
      </c>
      <c r="CY76" s="151">
        <f t="shared" si="391"/>
        <v>0.05</v>
      </c>
      <c r="CZ76" s="439">
        <f>($BP$76*CZ23)*$BQ$76</f>
        <v>97311.137839180854</v>
      </c>
      <c r="DA76" s="439">
        <f t="shared" ref="DA76:DK76" si="410">($BP$76*DA23)*$BQ$76</f>
        <v>129889.08640417538</v>
      </c>
      <c r="DB76" s="439">
        <f t="shared" si="410"/>
        <v>126117.47839895618</v>
      </c>
      <c r="DC76" s="439">
        <f t="shared" si="410"/>
        <v>127060.38040026097</v>
      </c>
      <c r="DD76" s="439">
        <f t="shared" si="410"/>
        <v>126824.65489993477</v>
      </c>
      <c r="DE76" s="439">
        <f t="shared" si="410"/>
        <v>126883.58627501634</v>
      </c>
      <c r="DF76" s="439">
        <f t="shared" si="410"/>
        <v>126868.85343124592</v>
      </c>
      <c r="DG76" s="439">
        <f t="shared" si="410"/>
        <v>126872.53664218851</v>
      </c>
      <c r="DH76" s="439">
        <f t="shared" si="410"/>
        <v>126871.61583945289</v>
      </c>
      <c r="DI76" s="439">
        <f t="shared" si="410"/>
        <v>126871.84604013679</v>
      </c>
      <c r="DJ76" s="439">
        <f t="shared" si="410"/>
        <v>126871.78848996582</v>
      </c>
      <c r="DK76" s="439">
        <f t="shared" si="410"/>
        <v>126871.80287750855</v>
      </c>
      <c r="DL76" s="438">
        <f t="shared" si="403"/>
        <v>1495314.7675380229</v>
      </c>
    </row>
    <row r="77" spans="2:116" outlineLevel="1" x14ac:dyDescent="0.2">
      <c r="B77" s="75" t="s">
        <v>222</v>
      </c>
      <c r="C77" s="9"/>
      <c r="D77" s="151"/>
      <c r="E77" s="151"/>
      <c r="F77" s="145"/>
      <c r="G77" s="145"/>
      <c r="H77" s="145"/>
      <c r="I77" s="145"/>
      <c r="J77" s="145"/>
      <c r="K77" s="145"/>
      <c r="L77" s="145"/>
      <c r="M77" s="152"/>
      <c r="N77" s="152"/>
      <c r="O77" s="152"/>
      <c r="P77" s="152"/>
      <c r="Q77" s="152"/>
      <c r="R77" s="148"/>
      <c r="S77" s="9"/>
      <c r="T77" s="525">
        <v>69.989999999999995</v>
      </c>
      <c r="U77" s="151">
        <f t="shared" si="380"/>
        <v>0.55000000000000004</v>
      </c>
      <c r="V77" s="564">
        <f t="shared" ref="V77:AA77" si="411">($U$77*V23)*$T$77</f>
        <v>0</v>
      </c>
      <c r="W77" s="564">
        <f t="shared" si="411"/>
        <v>0</v>
      </c>
      <c r="X77" s="564">
        <f t="shared" si="411"/>
        <v>0</v>
      </c>
      <c r="Y77" s="564">
        <f t="shared" si="411"/>
        <v>0</v>
      </c>
      <c r="Z77" s="564">
        <f t="shared" si="411"/>
        <v>0</v>
      </c>
      <c r="AA77" s="564">
        <f t="shared" si="411"/>
        <v>0</v>
      </c>
      <c r="AB77" s="257">
        <f t="shared" ref="AB77:AG77" si="412">($U$77*AB24)*$T$77</f>
        <v>0</v>
      </c>
      <c r="AC77" s="257">
        <f t="shared" si="412"/>
        <v>0</v>
      </c>
      <c r="AD77" s="257">
        <f t="shared" si="412"/>
        <v>0</v>
      </c>
      <c r="AE77" s="257">
        <f t="shared" si="412"/>
        <v>0</v>
      </c>
      <c r="AF77" s="257">
        <f t="shared" si="412"/>
        <v>0</v>
      </c>
      <c r="AG77" s="257">
        <f t="shared" si="412"/>
        <v>0</v>
      </c>
      <c r="AH77" s="237">
        <f>SUM(V77:AG77)</f>
        <v>0</v>
      </c>
      <c r="AI77" s="312"/>
      <c r="AJ77" s="525">
        <v>69.989999999999995</v>
      </c>
      <c r="AK77" s="151">
        <f t="shared" si="383"/>
        <v>0.55000000000000004</v>
      </c>
      <c r="AL77" s="351">
        <f>($AK$77*AL23)*$AJ$77</f>
        <v>2951.2449999999999</v>
      </c>
      <c r="AM77" s="351">
        <f t="shared" ref="AM77:AW77" si="413">($AK$77*AM23)*$AJ$77</f>
        <v>19183.092500000002</v>
      </c>
      <c r="AN77" s="351">
        <f t="shared" si="413"/>
        <v>25823.393750000007</v>
      </c>
      <c r="AO77" s="351">
        <f t="shared" si="413"/>
        <v>22503.243125000001</v>
      </c>
      <c r="AP77" s="351">
        <f t="shared" si="413"/>
        <v>24163.318437500006</v>
      </c>
      <c r="AQ77" s="351">
        <f t="shared" si="413"/>
        <v>23333.28078125</v>
      </c>
      <c r="AR77" s="351">
        <f t="shared" si="413"/>
        <v>23748.299609375004</v>
      </c>
      <c r="AS77" s="351">
        <f t="shared" si="413"/>
        <v>23540.7901953125</v>
      </c>
      <c r="AT77" s="351">
        <f t="shared" si="413"/>
        <v>27493.994902343751</v>
      </c>
      <c r="AU77" s="351">
        <f t="shared" si="413"/>
        <v>48614.092548828121</v>
      </c>
      <c r="AV77" s="351">
        <f t="shared" si="413"/>
        <v>57301.293725585943</v>
      </c>
      <c r="AW77" s="351">
        <f t="shared" si="413"/>
        <v>52957.693137207032</v>
      </c>
      <c r="AX77" s="350">
        <f t="shared" si="395"/>
        <v>351613.7377124023</v>
      </c>
      <c r="AY77" s="9"/>
      <c r="AZ77" s="525">
        <v>69.989999999999995</v>
      </c>
      <c r="BA77" s="151">
        <f t="shared" si="385"/>
        <v>0.55000000000000004</v>
      </c>
      <c r="BB77" s="439">
        <f>($AZ$77*BB23)*$BA$77</f>
        <v>98506.923179899779</v>
      </c>
      <c r="BC77" s="439">
        <f t="shared" ref="BC77:BM77" si="414">($AZ$77*BC23)*$BA$77</f>
        <v>159150.74594543138</v>
      </c>
      <c r="BD77" s="439">
        <f t="shared" si="414"/>
        <v>175675.07118704487</v>
      </c>
      <c r="BE77" s="439">
        <f t="shared" si="414"/>
        <v>169065.34109039945</v>
      </c>
      <c r="BF77" s="439">
        <f t="shared" si="414"/>
        <v>171709.23312905763</v>
      </c>
      <c r="BG77" s="439">
        <f t="shared" si="414"/>
        <v>170651.67631359436</v>
      </c>
      <c r="BH77" s="439">
        <f t="shared" si="414"/>
        <v>171074.69903977966</v>
      </c>
      <c r="BI77" s="439">
        <f t="shared" si="414"/>
        <v>170905.48994930554</v>
      </c>
      <c r="BJ77" s="439">
        <f t="shared" si="414"/>
        <v>170973.17358549521</v>
      </c>
      <c r="BK77" s="439">
        <f t="shared" si="414"/>
        <v>170946.10013101934</v>
      </c>
      <c r="BL77" s="439">
        <f t="shared" si="414"/>
        <v>170956.92951280964</v>
      </c>
      <c r="BM77" s="439">
        <f t="shared" si="414"/>
        <v>170952.59776009357</v>
      </c>
      <c r="BN77" s="438">
        <f t="shared" si="397"/>
        <v>1970567.9808239306</v>
      </c>
      <c r="BO77" s="9"/>
      <c r="BP77" s="525">
        <v>69.989999999999995</v>
      </c>
      <c r="BQ77" s="151">
        <f t="shared" si="387"/>
        <v>0.55000000000000004</v>
      </c>
      <c r="BR77" s="439">
        <f>($BP$77*BR23)*$BQ$77</f>
        <v>238275.66141083676</v>
      </c>
      <c r="BS77" s="439">
        <f t="shared" ref="BS77:CC77" si="415">($BP$77*BS23)*$BQ$77</f>
        <v>472571.69853635179</v>
      </c>
      <c r="BT77" s="439">
        <f t="shared" si="415"/>
        <v>572757.21532230137</v>
      </c>
      <c r="BU77" s="439">
        <f t="shared" si="415"/>
        <v>532683.00860792154</v>
      </c>
      <c r="BV77" s="439">
        <f t="shared" si="415"/>
        <v>548712.69129367359</v>
      </c>
      <c r="BW77" s="439">
        <f t="shared" si="415"/>
        <v>542300.81821937277</v>
      </c>
      <c r="BX77" s="439">
        <f t="shared" si="415"/>
        <v>544865.5674490931</v>
      </c>
      <c r="BY77" s="439">
        <f t="shared" si="415"/>
        <v>543839.66775720485</v>
      </c>
      <c r="BZ77" s="439">
        <f t="shared" si="415"/>
        <v>544250.02763396024</v>
      </c>
      <c r="CA77" s="439">
        <f t="shared" si="415"/>
        <v>544085.88368325809</v>
      </c>
      <c r="CB77" s="439">
        <f t="shared" si="415"/>
        <v>544151.54126353888</v>
      </c>
      <c r="CC77" s="439">
        <f t="shared" si="415"/>
        <v>544125.27823142661</v>
      </c>
      <c r="CD77" s="438">
        <f t="shared" si="399"/>
        <v>6172619.0594089404</v>
      </c>
      <c r="CF77" s="9"/>
      <c r="CG77" s="525">
        <v>69.989999999999995</v>
      </c>
      <c r="CH77" s="151">
        <f t="shared" si="389"/>
        <v>0.55000000000000004</v>
      </c>
      <c r="CI77" s="439">
        <f>($BP$77*CI23)*$BQ$77</f>
        <v>760887.55099167908</v>
      </c>
      <c r="CJ77" s="439">
        <f t="shared" ref="CJ77:CT77" si="416">($BP$77*CJ23)*$BQ$77</f>
        <v>964359.85896260652</v>
      </c>
      <c r="CK77" s="439">
        <f t="shared" si="416"/>
        <v>1036021.6823181718</v>
      </c>
      <c r="CL77" s="439">
        <f t="shared" si="416"/>
        <v>1018106.2264792806</v>
      </c>
      <c r="CM77" s="439">
        <f t="shared" si="416"/>
        <v>1022585.0904390034</v>
      </c>
      <c r="CN77" s="439">
        <f t="shared" si="416"/>
        <v>1021465.3744490728</v>
      </c>
      <c r="CO77" s="439">
        <f t="shared" si="416"/>
        <v>1021745.3034465553</v>
      </c>
      <c r="CP77" s="439">
        <f t="shared" si="416"/>
        <v>1021675.3211971847</v>
      </c>
      <c r="CQ77" s="439">
        <f t="shared" si="416"/>
        <v>1021692.8167595273</v>
      </c>
      <c r="CR77" s="439">
        <f t="shared" si="416"/>
        <v>1021688.4428689418</v>
      </c>
      <c r="CS77" s="439">
        <f t="shared" si="416"/>
        <v>1021689.5363415881</v>
      </c>
      <c r="CT77" s="439">
        <f t="shared" si="416"/>
        <v>1021689.2629734265</v>
      </c>
      <c r="CU77" s="438">
        <f t="shared" si="401"/>
        <v>11953606.46722704</v>
      </c>
      <c r="CW77" s="9"/>
      <c r="CX77" s="525">
        <v>69.989999999999995</v>
      </c>
      <c r="CY77" s="151">
        <f t="shared" si="391"/>
        <v>0.55000000000000004</v>
      </c>
      <c r="CZ77" s="439">
        <f>($BP$77*CZ23)*$BQ$77</f>
        <v>1665233.8722162021</v>
      </c>
      <c r="DA77" s="439">
        <f t="shared" ref="DA77:DK77" si="417">($BP$77*DA23)*$BQ$77</f>
        <v>2222723.0213760966</v>
      </c>
      <c r="DB77" s="439">
        <f t="shared" si="417"/>
        <v>2158181.4946559761</v>
      </c>
      <c r="DC77" s="439">
        <f t="shared" si="417"/>
        <v>2174316.876336006</v>
      </c>
      <c r="DD77" s="439">
        <f t="shared" si="417"/>
        <v>2170283.0309159984</v>
      </c>
      <c r="DE77" s="439">
        <f t="shared" si="417"/>
        <v>2171291.4922710005</v>
      </c>
      <c r="DF77" s="439">
        <f t="shared" si="417"/>
        <v>2171039.3769322499</v>
      </c>
      <c r="DG77" s="439">
        <f t="shared" si="417"/>
        <v>2171102.4057669374</v>
      </c>
      <c r="DH77" s="439">
        <f t="shared" si="417"/>
        <v>2171086.6485582655</v>
      </c>
      <c r="DI77" s="439">
        <f t="shared" si="417"/>
        <v>2171090.5878604334</v>
      </c>
      <c r="DJ77" s="439">
        <f t="shared" si="417"/>
        <v>2171089.6030348917</v>
      </c>
      <c r="DK77" s="439">
        <f t="shared" si="417"/>
        <v>2171089.8492412772</v>
      </c>
      <c r="DL77" s="438">
        <f t="shared" si="403"/>
        <v>25588528.259165339</v>
      </c>
    </row>
    <row r="78" spans="2:116" outlineLevel="1" x14ac:dyDescent="0.2">
      <c r="B78" s="75" t="s">
        <v>223</v>
      </c>
      <c r="C78" s="9"/>
      <c r="D78" s="151"/>
      <c r="E78" s="151"/>
      <c r="F78" s="145"/>
      <c r="G78" s="145"/>
      <c r="H78" s="145"/>
      <c r="I78" s="145"/>
      <c r="J78" s="145"/>
      <c r="K78" s="145"/>
      <c r="L78" s="145"/>
      <c r="M78" s="152"/>
      <c r="N78" s="152"/>
      <c r="O78" s="152"/>
      <c r="P78" s="152"/>
      <c r="Q78" s="152"/>
      <c r="R78" s="148"/>
      <c r="S78" s="9"/>
      <c r="T78" s="525">
        <v>99.99</v>
      </c>
      <c r="U78" s="151">
        <f t="shared" si="380"/>
        <v>0.1</v>
      </c>
      <c r="V78" s="564">
        <f t="shared" ref="V78:AA78" si="418">($U$78*V23)*$T$78</f>
        <v>0</v>
      </c>
      <c r="W78" s="564">
        <f t="shared" si="418"/>
        <v>0</v>
      </c>
      <c r="X78" s="564">
        <f t="shared" si="418"/>
        <v>0</v>
      </c>
      <c r="Y78" s="564">
        <f t="shared" si="418"/>
        <v>0</v>
      </c>
      <c r="Z78" s="564">
        <f t="shared" si="418"/>
        <v>0</v>
      </c>
      <c r="AA78" s="564">
        <f t="shared" si="418"/>
        <v>0</v>
      </c>
      <c r="AB78" s="257">
        <f t="shared" ref="AB78:AG78" si="419">($U$78*AB24)*$T$78</f>
        <v>0</v>
      </c>
      <c r="AC78" s="257">
        <f t="shared" si="419"/>
        <v>0</v>
      </c>
      <c r="AD78" s="257">
        <f t="shared" si="419"/>
        <v>0</v>
      </c>
      <c r="AE78" s="257">
        <f t="shared" si="419"/>
        <v>0</v>
      </c>
      <c r="AF78" s="257">
        <f t="shared" si="419"/>
        <v>0</v>
      </c>
      <c r="AG78" s="257">
        <f t="shared" si="419"/>
        <v>0</v>
      </c>
      <c r="AH78" s="237">
        <f>SUM(V78:AG78)</f>
        <v>0</v>
      </c>
      <c r="AI78" s="312"/>
      <c r="AJ78" s="525">
        <v>99.99</v>
      </c>
      <c r="AK78" s="151">
        <f t="shared" si="383"/>
        <v>0.1</v>
      </c>
      <c r="AL78" s="351">
        <f>($AK$78*AL23)*$AJ$78</f>
        <v>766.59</v>
      </c>
      <c r="AM78" s="351">
        <f t="shared" ref="AM78:AW78" si="420">($AK$78*AM23)*$AJ$78</f>
        <v>4982.8350000000009</v>
      </c>
      <c r="AN78" s="351">
        <f t="shared" si="420"/>
        <v>6707.6625000000022</v>
      </c>
      <c r="AO78" s="351">
        <f t="shared" si="420"/>
        <v>5845.2487500000007</v>
      </c>
      <c r="AP78" s="351">
        <f t="shared" si="420"/>
        <v>6276.4556250000014</v>
      </c>
      <c r="AQ78" s="351">
        <f t="shared" si="420"/>
        <v>6060.8521875000006</v>
      </c>
      <c r="AR78" s="351">
        <f t="shared" si="420"/>
        <v>6168.6539062500015</v>
      </c>
      <c r="AS78" s="351">
        <f t="shared" si="420"/>
        <v>6114.753046875001</v>
      </c>
      <c r="AT78" s="351">
        <f t="shared" si="420"/>
        <v>7141.6034765625009</v>
      </c>
      <c r="AU78" s="351">
        <f t="shared" si="420"/>
        <v>12627.578261718749</v>
      </c>
      <c r="AV78" s="351">
        <f t="shared" si="420"/>
        <v>14884.090869140626</v>
      </c>
      <c r="AW78" s="351">
        <f t="shared" si="420"/>
        <v>13755.834565429688</v>
      </c>
      <c r="AX78" s="350">
        <f t="shared" si="395"/>
        <v>91332.158188476576</v>
      </c>
      <c r="AY78" s="9"/>
      <c r="AZ78" s="525">
        <v>99.99</v>
      </c>
      <c r="BA78" s="151">
        <f t="shared" si="385"/>
        <v>0.1</v>
      </c>
      <c r="BB78" s="439">
        <f>($AZ$78*BB23)*$BA$78</f>
        <v>25587.31052165421</v>
      </c>
      <c r="BC78" s="439">
        <f t="shared" ref="BC78:BM78" si="421">($AZ$78*BC23)*$BA$78</f>
        <v>41339.627965251362</v>
      </c>
      <c r="BD78" s="439">
        <f t="shared" si="421"/>
        <v>45631.84446607338</v>
      </c>
      <c r="BE78" s="439">
        <f t="shared" si="421"/>
        <v>43914.957865744567</v>
      </c>
      <c r="BF78" s="439">
        <f t="shared" si="421"/>
        <v>44601.712505876087</v>
      </c>
      <c r="BG78" s="439">
        <f t="shared" si="421"/>
        <v>44327.010649823489</v>
      </c>
      <c r="BH78" s="439">
        <f t="shared" si="421"/>
        <v>44436.891392244521</v>
      </c>
      <c r="BI78" s="439">
        <f t="shared" si="421"/>
        <v>44392.939095276117</v>
      </c>
      <c r="BJ78" s="439">
        <f t="shared" si="421"/>
        <v>44410.520014063477</v>
      </c>
      <c r="BK78" s="439">
        <f t="shared" si="421"/>
        <v>44403.487646548536</v>
      </c>
      <c r="BL78" s="439">
        <f t="shared" si="421"/>
        <v>44406.300593554508</v>
      </c>
      <c r="BM78" s="439">
        <f t="shared" si="421"/>
        <v>44405.175414752121</v>
      </c>
      <c r="BN78" s="438">
        <f t="shared" si="397"/>
        <v>511857.77813086234</v>
      </c>
      <c r="BO78" s="9"/>
      <c r="BP78" s="525">
        <v>99.99</v>
      </c>
      <c r="BQ78" s="151">
        <f t="shared" si="387"/>
        <v>0.1</v>
      </c>
      <c r="BR78" s="439">
        <f>($BP$78*BR23)*$BQ$78</f>
        <v>61892.434982840583</v>
      </c>
      <c r="BS78" s="439">
        <f t="shared" ref="BS78:CC78" si="422">($BP$78*BS23)*$BQ$78</f>
        <v>122751.15701372875</v>
      </c>
      <c r="BT78" s="439">
        <f t="shared" si="422"/>
        <v>148774.48456292955</v>
      </c>
      <c r="BU78" s="439">
        <f t="shared" si="422"/>
        <v>138365.15354324921</v>
      </c>
      <c r="BV78" s="439">
        <f t="shared" si="422"/>
        <v>142528.88595112137</v>
      </c>
      <c r="BW78" s="439">
        <f t="shared" si="422"/>
        <v>140863.3929879725</v>
      </c>
      <c r="BX78" s="439">
        <f t="shared" si="422"/>
        <v>141529.59017323205</v>
      </c>
      <c r="BY78" s="439">
        <f t="shared" si="422"/>
        <v>141263.11129912824</v>
      </c>
      <c r="BZ78" s="439">
        <f t="shared" si="422"/>
        <v>141369.70284876978</v>
      </c>
      <c r="CA78" s="439">
        <f t="shared" si="422"/>
        <v>141327.06622891314</v>
      </c>
      <c r="CB78" s="439">
        <f t="shared" si="422"/>
        <v>141344.1208768558</v>
      </c>
      <c r="CC78" s="439">
        <f t="shared" si="422"/>
        <v>141337.29901767871</v>
      </c>
      <c r="CD78" s="438">
        <f t="shared" si="399"/>
        <v>1603346.3994864195</v>
      </c>
      <c r="CF78" s="9"/>
      <c r="CG78" s="525">
        <v>99.99</v>
      </c>
      <c r="CH78" s="151">
        <f t="shared" si="389"/>
        <v>0.1</v>
      </c>
      <c r="CI78" s="439">
        <f>($BP$78*CI23)*$BQ$78</f>
        <v>197641.60132917168</v>
      </c>
      <c r="CJ78" s="439">
        <f t="shared" ref="CJ78:CT78" si="423">($BP$78*CJ23)*$BQ$78</f>
        <v>250493.81677297025</v>
      </c>
      <c r="CK78" s="439">
        <f t="shared" si="423"/>
        <v>269108.07521852216</v>
      </c>
      <c r="CL78" s="439">
        <f t="shared" si="423"/>
        <v>264454.5106071342</v>
      </c>
      <c r="CM78" s="439">
        <f t="shared" si="423"/>
        <v>265617.90175998112</v>
      </c>
      <c r="CN78" s="439">
        <f t="shared" si="423"/>
        <v>265327.05397176946</v>
      </c>
      <c r="CO78" s="439">
        <f t="shared" si="423"/>
        <v>265399.76591882232</v>
      </c>
      <c r="CP78" s="439">
        <f t="shared" si="423"/>
        <v>265381.58793205908</v>
      </c>
      <c r="CQ78" s="439">
        <f t="shared" si="423"/>
        <v>265386.13242874987</v>
      </c>
      <c r="CR78" s="439">
        <f t="shared" si="423"/>
        <v>265384.99630457722</v>
      </c>
      <c r="CS78" s="439">
        <f t="shared" si="423"/>
        <v>265385.28033562045</v>
      </c>
      <c r="CT78" s="439">
        <f t="shared" si="423"/>
        <v>265385.20932785957</v>
      </c>
      <c r="CU78" s="438">
        <f t="shared" si="401"/>
        <v>3104965.9319072375</v>
      </c>
      <c r="CW78" s="9"/>
      <c r="CX78" s="525">
        <v>99.99</v>
      </c>
      <c r="CY78" s="151">
        <f t="shared" si="391"/>
        <v>0.1</v>
      </c>
      <c r="CZ78" s="439">
        <f>($BP$78*CZ23)*$BQ$78</f>
        <v>432546.81807244685</v>
      </c>
      <c r="DA78" s="439">
        <f t="shared" ref="DA78:DK78" si="424">($BP$78*DA23)*$BQ$78</f>
        <v>577355.40118041763</v>
      </c>
      <c r="DB78" s="439">
        <f t="shared" si="424"/>
        <v>560590.64970489568</v>
      </c>
      <c r="DC78" s="439">
        <f t="shared" si="424"/>
        <v>564781.83757377602</v>
      </c>
      <c r="DD78" s="439">
        <f t="shared" si="424"/>
        <v>563734.04060655599</v>
      </c>
      <c r="DE78" s="439">
        <f t="shared" si="424"/>
        <v>563995.989848361</v>
      </c>
      <c r="DF78" s="439">
        <f t="shared" si="424"/>
        <v>563930.50253790978</v>
      </c>
      <c r="DG78" s="439">
        <f t="shared" si="424"/>
        <v>563946.87436552253</v>
      </c>
      <c r="DH78" s="439">
        <f t="shared" si="424"/>
        <v>563942.78140861937</v>
      </c>
      <c r="DI78" s="439">
        <f t="shared" si="424"/>
        <v>563943.8046478451</v>
      </c>
      <c r="DJ78" s="439">
        <f t="shared" si="424"/>
        <v>563943.54883803881</v>
      </c>
      <c r="DK78" s="439">
        <f t="shared" si="424"/>
        <v>563943.61279049038</v>
      </c>
      <c r="DL78" s="438">
        <f t="shared" si="403"/>
        <v>6646655.8615748798</v>
      </c>
    </row>
    <row r="79" spans="2:116" outlineLevel="1" x14ac:dyDescent="0.2">
      <c r="B79" s="75" t="s">
        <v>224</v>
      </c>
      <c r="C79" s="9"/>
      <c r="D79" s="151"/>
      <c r="E79" s="151"/>
      <c r="F79" s="145"/>
      <c r="G79" s="145"/>
      <c r="H79" s="145"/>
      <c r="I79" s="145"/>
      <c r="J79" s="145"/>
      <c r="K79" s="145"/>
      <c r="L79" s="145"/>
      <c r="M79" s="152"/>
      <c r="N79" s="152"/>
      <c r="O79" s="152"/>
      <c r="P79" s="152"/>
      <c r="Q79" s="152"/>
      <c r="R79" s="148"/>
      <c r="S79" s="9"/>
      <c r="T79" s="525">
        <v>129.99</v>
      </c>
      <c r="U79" s="151">
        <f t="shared" si="380"/>
        <v>0.1</v>
      </c>
      <c r="V79" s="564"/>
      <c r="W79" s="564"/>
      <c r="X79" s="564"/>
      <c r="Y79" s="564"/>
      <c r="Z79" s="564"/>
      <c r="AA79" s="564"/>
      <c r="AB79" s="257"/>
      <c r="AC79" s="257"/>
      <c r="AD79" s="257"/>
      <c r="AE79" s="257"/>
      <c r="AF79" s="257"/>
      <c r="AG79" s="257"/>
      <c r="AH79" s="237"/>
      <c r="AI79" s="312"/>
      <c r="AJ79" s="525">
        <v>129.99</v>
      </c>
      <c r="AK79" s="151">
        <f t="shared" si="383"/>
        <v>0.1</v>
      </c>
      <c r="AL79" s="351">
        <f>($AK$79*AL23)*$AJ$79</f>
        <v>996.59000000000026</v>
      </c>
      <c r="AM79" s="351">
        <f t="shared" ref="AM79:AW79" si="425">($AK$79*AM23)*$AJ$79</f>
        <v>6477.8350000000019</v>
      </c>
      <c r="AN79" s="351">
        <f t="shared" si="425"/>
        <v>8720.162500000004</v>
      </c>
      <c r="AO79" s="351">
        <f t="shared" si="425"/>
        <v>7598.9987500000016</v>
      </c>
      <c r="AP79" s="351">
        <f t="shared" si="425"/>
        <v>8159.5806250000023</v>
      </c>
      <c r="AQ79" s="351">
        <f t="shared" si="425"/>
        <v>7879.2896875000015</v>
      </c>
      <c r="AR79" s="351">
        <f t="shared" si="425"/>
        <v>8019.4351562500024</v>
      </c>
      <c r="AS79" s="351">
        <f t="shared" si="425"/>
        <v>7949.3624218750019</v>
      </c>
      <c r="AT79" s="351">
        <f t="shared" si="425"/>
        <v>9284.2987890625027</v>
      </c>
      <c r="AU79" s="351">
        <f t="shared" si="425"/>
        <v>16416.230605468751</v>
      </c>
      <c r="AV79" s="351">
        <f t="shared" si="425"/>
        <v>19349.764697265629</v>
      </c>
      <c r="AW79" s="351">
        <f t="shared" si="425"/>
        <v>17882.99765136719</v>
      </c>
      <c r="AX79" s="350">
        <f t="shared" si="395"/>
        <v>118734.54588378908</v>
      </c>
      <c r="AY79" s="9"/>
      <c r="AZ79" s="525">
        <v>129.99</v>
      </c>
      <c r="BA79" s="151">
        <f t="shared" si="385"/>
        <v>0.1</v>
      </c>
      <c r="BB79" s="439">
        <f>($AZ$79*BB23)*$BA$79</f>
        <v>33264.271374235737</v>
      </c>
      <c r="BC79" s="439">
        <f t="shared" ref="BC79:BM79" si="426">($AZ$79*BC23)*$BA$79</f>
        <v>53742.756667697016</v>
      </c>
      <c r="BD79" s="439">
        <f t="shared" si="426"/>
        <v>59322.766898138601</v>
      </c>
      <c r="BE79" s="439">
        <f t="shared" si="426"/>
        <v>57090.762805961975</v>
      </c>
      <c r="BF79" s="439">
        <f t="shared" si="426"/>
        <v>57983.56444283262</v>
      </c>
      <c r="BG79" s="439">
        <f t="shared" si="426"/>
        <v>57626.443788084369</v>
      </c>
      <c r="BH79" s="439">
        <f t="shared" si="426"/>
        <v>57769.292049983662</v>
      </c>
      <c r="BI79" s="439">
        <f t="shared" si="426"/>
        <v>57712.152745223946</v>
      </c>
      <c r="BJ79" s="439">
        <f t="shared" si="426"/>
        <v>57735.008467127831</v>
      </c>
      <c r="BK79" s="439">
        <f t="shared" si="426"/>
        <v>57725.866178366276</v>
      </c>
      <c r="BL79" s="439">
        <f t="shared" si="426"/>
        <v>57729.523093870892</v>
      </c>
      <c r="BM79" s="439">
        <f t="shared" si="426"/>
        <v>57728.060327669053</v>
      </c>
      <c r="BN79" s="438">
        <f t="shared" si="397"/>
        <v>665430.46883919183</v>
      </c>
      <c r="BO79" s="9"/>
      <c r="BP79" s="525">
        <v>129.99</v>
      </c>
      <c r="BQ79" s="151">
        <f t="shared" si="387"/>
        <v>0.1</v>
      </c>
      <c r="BR79" s="439">
        <f>($BP$79*BR23)*$BQ$79</f>
        <v>80462.022436438128</v>
      </c>
      <c r="BS79" s="439">
        <f t="shared" ref="BS79:CC79" si="427">($BP$79*BS23)*$BQ$79</f>
        <v>159580.18702084813</v>
      </c>
      <c r="BT79" s="439">
        <f t="shared" si="427"/>
        <v>193411.29361271343</v>
      </c>
      <c r="BU79" s="439">
        <f t="shared" si="427"/>
        <v>179878.8509759673</v>
      </c>
      <c r="BV79" s="439">
        <f t="shared" si="427"/>
        <v>185291.82803066575</v>
      </c>
      <c r="BW79" s="439">
        <f t="shared" si="427"/>
        <v>183126.63720878636</v>
      </c>
      <c r="BX79" s="439">
        <f t="shared" si="427"/>
        <v>183992.71353753813</v>
      </c>
      <c r="BY79" s="439">
        <f t="shared" si="427"/>
        <v>183646.28300603741</v>
      </c>
      <c r="BZ79" s="439">
        <f t="shared" si="427"/>
        <v>183784.85521863773</v>
      </c>
      <c r="CA79" s="439">
        <f t="shared" si="427"/>
        <v>183729.4263335976</v>
      </c>
      <c r="CB79" s="439">
        <f t="shared" si="427"/>
        <v>183751.59788761364</v>
      </c>
      <c r="CC79" s="439">
        <f t="shared" si="427"/>
        <v>183742.7292660072</v>
      </c>
      <c r="CD79" s="438">
        <f t="shared" si="399"/>
        <v>2084398.4245348508</v>
      </c>
      <c r="CF79" s="9"/>
      <c r="CG79" s="525">
        <v>129.99</v>
      </c>
      <c r="CH79" s="151">
        <f t="shared" si="389"/>
        <v>0.1</v>
      </c>
      <c r="CI79" s="439">
        <f>($BP$79*CI23)*$BQ$79</f>
        <v>256940.0115689472</v>
      </c>
      <c r="CJ79" s="439">
        <f t="shared" ref="CJ79:CT79" si="428">($BP$79*CJ23)*$BQ$79</f>
        <v>325649.47737092117</v>
      </c>
      <c r="CK79" s="439">
        <f t="shared" si="428"/>
        <v>349848.57183374034</v>
      </c>
      <c r="CL79" s="439">
        <f t="shared" si="428"/>
        <v>343798.7982180356</v>
      </c>
      <c r="CM79" s="439">
        <f t="shared" si="428"/>
        <v>345311.24162196176</v>
      </c>
      <c r="CN79" s="439">
        <f t="shared" si="428"/>
        <v>344933.13077098021</v>
      </c>
      <c r="CO79" s="439">
        <f t="shared" si="428"/>
        <v>345027.65848372557</v>
      </c>
      <c r="CP79" s="439">
        <f t="shared" si="428"/>
        <v>345004.02655553923</v>
      </c>
      <c r="CQ79" s="439">
        <f t="shared" si="428"/>
        <v>345009.93453758582</v>
      </c>
      <c r="CR79" s="439">
        <f t="shared" si="428"/>
        <v>345008.4575420742</v>
      </c>
      <c r="CS79" s="439">
        <f t="shared" si="428"/>
        <v>345008.82679095212</v>
      </c>
      <c r="CT79" s="439">
        <f t="shared" si="428"/>
        <v>345008.73447873257</v>
      </c>
      <c r="CU79" s="438">
        <f t="shared" si="401"/>
        <v>4036548.8697731961</v>
      </c>
      <c r="CW79" s="9"/>
      <c r="CX79" s="525">
        <v>129.99</v>
      </c>
      <c r="CY79" s="151">
        <f t="shared" si="391"/>
        <v>0.1</v>
      </c>
      <c r="CZ79" s="439">
        <f>($BP$79*CZ23)*$BQ$79</f>
        <v>562323.84119649336</v>
      </c>
      <c r="DA79" s="439">
        <f t="shared" ref="DA79:DK79" si="429">($BP$79*DA23)*$BQ$79</f>
        <v>750579.34392881789</v>
      </c>
      <c r="DB79" s="439">
        <f t="shared" si="429"/>
        <v>728784.6640177957</v>
      </c>
      <c r="DC79" s="439">
        <f t="shared" si="429"/>
        <v>734233.33399555122</v>
      </c>
      <c r="DD79" s="439">
        <f t="shared" si="429"/>
        <v>732871.16650111228</v>
      </c>
      <c r="DE79" s="439">
        <f t="shared" si="429"/>
        <v>733211.70837472205</v>
      </c>
      <c r="DF79" s="439">
        <f t="shared" si="429"/>
        <v>733126.57290631952</v>
      </c>
      <c r="DG79" s="439">
        <f t="shared" si="429"/>
        <v>733147.85677342024</v>
      </c>
      <c r="DH79" s="439">
        <f t="shared" si="429"/>
        <v>733142.53580664506</v>
      </c>
      <c r="DI79" s="439">
        <f t="shared" si="429"/>
        <v>733143.86604833882</v>
      </c>
      <c r="DJ79" s="439">
        <f t="shared" si="429"/>
        <v>733143.53348791541</v>
      </c>
      <c r="DK79" s="439">
        <f t="shared" si="429"/>
        <v>733143.61662802123</v>
      </c>
      <c r="DL79" s="438">
        <f t="shared" si="403"/>
        <v>8640852.0396651533</v>
      </c>
    </row>
    <row r="80" spans="2:116" outlineLevel="1" x14ac:dyDescent="0.2">
      <c r="B80" s="75" t="s">
        <v>225</v>
      </c>
      <c r="C80" s="9"/>
      <c r="D80" s="151"/>
      <c r="E80" s="151"/>
      <c r="F80" s="145"/>
      <c r="G80" s="145"/>
      <c r="H80" s="145"/>
      <c r="I80" s="145"/>
      <c r="J80" s="145"/>
      <c r="K80" s="145"/>
      <c r="L80" s="145"/>
      <c r="M80" s="152"/>
      <c r="N80" s="152"/>
      <c r="O80" s="152"/>
      <c r="P80" s="152"/>
      <c r="Q80" s="152"/>
      <c r="R80" s="148"/>
      <c r="S80" s="9"/>
      <c r="T80" s="525">
        <v>199.99</v>
      </c>
      <c r="U80" s="151">
        <f t="shared" si="380"/>
        <v>0.04</v>
      </c>
      <c r="V80" s="564">
        <f>SUM(V33:V42)*U80</f>
        <v>0</v>
      </c>
      <c r="W80" s="564">
        <f t="shared" ref="W80:AG80" si="430">SUM(W33:W42)*V80</f>
        <v>0</v>
      </c>
      <c r="X80" s="564">
        <f t="shared" si="430"/>
        <v>0</v>
      </c>
      <c r="Y80" s="564">
        <f t="shared" si="430"/>
        <v>0</v>
      </c>
      <c r="Z80" s="564">
        <f t="shared" si="430"/>
        <v>0</v>
      </c>
      <c r="AA80" s="564">
        <f t="shared" si="430"/>
        <v>0</v>
      </c>
      <c r="AB80" s="257">
        <f t="shared" si="430"/>
        <v>0</v>
      </c>
      <c r="AC80" s="257">
        <f t="shared" si="430"/>
        <v>0</v>
      </c>
      <c r="AD80" s="257">
        <f t="shared" si="430"/>
        <v>0</v>
      </c>
      <c r="AE80" s="257">
        <f t="shared" si="430"/>
        <v>0</v>
      </c>
      <c r="AF80" s="257">
        <f t="shared" si="430"/>
        <v>0</v>
      </c>
      <c r="AG80" s="257">
        <f t="shared" si="430"/>
        <v>0</v>
      </c>
      <c r="AH80" s="237"/>
      <c r="AI80" s="312"/>
      <c r="AJ80" s="525">
        <v>199.99</v>
      </c>
      <c r="AK80" s="151">
        <f t="shared" si="383"/>
        <v>0.04</v>
      </c>
      <c r="AL80" s="351">
        <f>($AK$80*AL23)*$AJ$80</f>
        <v>613.30266666666671</v>
      </c>
      <c r="AM80" s="351">
        <f t="shared" ref="AM80:AW80" si="431">($AK$80*AM23)*$AJ$80</f>
        <v>3986.4673333333335</v>
      </c>
      <c r="AN80" s="351">
        <f t="shared" si="431"/>
        <v>5366.3983333333344</v>
      </c>
      <c r="AO80" s="351">
        <f t="shared" si="431"/>
        <v>4676.4328333333342</v>
      </c>
      <c r="AP80" s="351">
        <f t="shared" si="431"/>
        <v>5021.4155833333352</v>
      </c>
      <c r="AQ80" s="351">
        <f t="shared" si="431"/>
        <v>4848.9242083333347</v>
      </c>
      <c r="AR80" s="351">
        <f t="shared" si="431"/>
        <v>4935.1698958333345</v>
      </c>
      <c r="AS80" s="351">
        <f t="shared" si="431"/>
        <v>4892.0470520833342</v>
      </c>
      <c r="AT80" s="351">
        <f t="shared" si="431"/>
        <v>5713.5684739583339</v>
      </c>
      <c r="AU80" s="351">
        <f t="shared" si="431"/>
        <v>10102.567763020834</v>
      </c>
      <c r="AV80" s="351">
        <f t="shared" si="431"/>
        <v>11907.868118489585</v>
      </c>
      <c r="AW80" s="351">
        <f t="shared" si="431"/>
        <v>11005.217940755208</v>
      </c>
      <c r="AX80" s="350">
        <f t="shared" si="395"/>
        <v>73069.380202473956</v>
      </c>
      <c r="AY80" s="9"/>
      <c r="AZ80" s="525">
        <v>199.99</v>
      </c>
      <c r="BA80" s="151">
        <f t="shared" si="385"/>
        <v>0.04</v>
      </c>
      <c r="BB80" s="439">
        <f>($AZ$80*BB23)*$BA$80</f>
        <v>20470.872012103711</v>
      </c>
      <c r="BC80" s="439">
        <f t="shared" ref="BC80:BM80" si="432">($AZ$80*BC23)*$BA$80</f>
        <v>33073.35612269475</v>
      </c>
      <c r="BD80" s="439">
        <f t="shared" si="432"/>
        <v>36507.301029182978</v>
      </c>
      <c r="BE80" s="439">
        <f t="shared" si="432"/>
        <v>35133.723066587685</v>
      </c>
      <c r="BF80" s="439">
        <f t="shared" si="432"/>
        <v>35683.154251625805</v>
      </c>
      <c r="BG80" s="439">
        <f t="shared" si="432"/>
        <v>35463.381777610564</v>
      </c>
      <c r="BH80" s="439">
        <f t="shared" si="432"/>
        <v>35551.290767216655</v>
      </c>
      <c r="BI80" s="439">
        <f t="shared" si="432"/>
        <v>35516.127171374217</v>
      </c>
      <c r="BJ80" s="439">
        <f t="shared" si="432"/>
        <v>35530.192609711194</v>
      </c>
      <c r="BK80" s="439">
        <f t="shared" si="432"/>
        <v>35524.5664343764</v>
      </c>
      <c r="BL80" s="439">
        <f t="shared" si="432"/>
        <v>35526.816904510313</v>
      </c>
      <c r="BM80" s="439">
        <f t="shared" si="432"/>
        <v>35525.916716456755</v>
      </c>
      <c r="BN80" s="438">
        <f t="shared" si="397"/>
        <v>409506.69886345108</v>
      </c>
      <c r="BO80" s="9"/>
      <c r="BP80" s="525">
        <v>199.99</v>
      </c>
      <c r="BQ80" s="151">
        <f t="shared" si="387"/>
        <v>0.04</v>
      </c>
      <c r="BR80" s="439">
        <f>($BP$80*BR23)*$BQ$80</f>
        <v>49516.423931266276</v>
      </c>
      <c r="BS80" s="439">
        <f t="shared" ref="BS80:CC80" si="433">($BP$80*BS23)*$BQ$80</f>
        <v>98205.836148317292</v>
      </c>
      <c r="BT80" s="439">
        <f t="shared" si="433"/>
        <v>119025.53922488361</v>
      </c>
      <c r="BU80" s="439">
        <f t="shared" si="433"/>
        <v>110697.65799425708</v>
      </c>
      <c r="BV80" s="439">
        <f t="shared" si="433"/>
        <v>114028.81048650772</v>
      </c>
      <c r="BW80" s="439">
        <f t="shared" si="433"/>
        <v>112696.34948960746</v>
      </c>
      <c r="BX80" s="439">
        <f t="shared" si="433"/>
        <v>113229.33388836755</v>
      </c>
      <c r="BY80" s="439">
        <f t="shared" si="433"/>
        <v>113016.14012886351</v>
      </c>
      <c r="BZ80" s="439">
        <f t="shared" si="433"/>
        <v>113101.41763266515</v>
      </c>
      <c r="CA80" s="439">
        <f t="shared" si="433"/>
        <v>113067.30663114447</v>
      </c>
      <c r="CB80" s="439">
        <f t="shared" si="433"/>
        <v>113080.95103175275</v>
      </c>
      <c r="CC80" s="439">
        <f t="shared" si="433"/>
        <v>113075.49327150943</v>
      </c>
      <c r="CD80" s="438">
        <f t="shared" si="399"/>
        <v>1282741.2598591421</v>
      </c>
      <c r="CF80" s="9"/>
      <c r="CG80" s="525">
        <v>199.99</v>
      </c>
      <c r="CH80" s="151">
        <f t="shared" si="389"/>
        <v>0.04</v>
      </c>
      <c r="CI80" s="439">
        <f>($BP$80*CI23)*$BQ$80</f>
        <v>158121.18751803596</v>
      </c>
      <c r="CJ80" s="439">
        <f t="shared" ref="CJ80:CT80" si="434">($BP$80*CJ23)*$BQ$80</f>
        <v>200405.07417312262</v>
      </c>
      <c r="CK80" s="439">
        <f t="shared" si="434"/>
        <v>215297.22557436643</v>
      </c>
      <c r="CL80" s="439">
        <f t="shared" si="434"/>
        <v>211574.18772405546</v>
      </c>
      <c r="CM80" s="439">
        <f t="shared" si="434"/>
        <v>212504.94718663322</v>
      </c>
      <c r="CN80" s="439">
        <f t="shared" si="434"/>
        <v>212272.25732098878</v>
      </c>
      <c r="CO80" s="439">
        <f t="shared" si="434"/>
        <v>212330.42978739989</v>
      </c>
      <c r="CP80" s="439">
        <f t="shared" si="434"/>
        <v>212315.8866707971</v>
      </c>
      <c r="CQ80" s="439">
        <f t="shared" si="434"/>
        <v>212319.52244994778</v>
      </c>
      <c r="CR80" s="439">
        <f t="shared" si="434"/>
        <v>212318.61350516014</v>
      </c>
      <c r="CS80" s="439">
        <f t="shared" si="434"/>
        <v>212318.84074135707</v>
      </c>
      <c r="CT80" s="439">
        <f t="shared" si="434"/>
        <v>212318.78393230782</v>
      </c>
      <c r="CU80" s="438">
        <f t="shared" si="401"/>
        <v>2484096.9565841723</v>
      </c>
      <c r="CW80" s="9"/>
      <c r="CX80" s="525">
        <v>199.99</v>
      </c>
      <c r="CY80" s="151">
        <f t="shared" si="391"/>
        <v>0.04</v>
      </c>
      <c r="CZ80" s="439">
        <f>($BP$80*CZ23)*$BQ$80</f>
        <v>346054.75806104072</v>
      </c>
      <c r="DA80" s="439">
        <f t="shared" ref="DA80:DK80" si="435">($BP$80*DA23)*$BQ$80</f>
        <v>461907.41747003392</v>
      </c>
      <c r="DB80" s="439">
        <f t="shared" si="435"/>
        <v>448494.94563249155</v>
      </c>
      <c r="DC80" s="439">
        <f t="shared" si="435"/>
        <v>451848.06359187706</v>
      </c>
      <c r="DD80" s="439">
        <f t="shared" si="435"/>
        <v>451009.7841020308</v>
      </c>
      <c r="DE80" s="439">
        <f t="shared" si="435"/>
        <v>451219.35397449235</v>
      </c>
      <c r="DF80" s="439">
        <f t="shared" si="435"/>
        <v>451166.96150637697</v>
      </c>
      <c r="DG80" s="439">
        <f t="shared" si="435"/>
        <v>451180.0596234058</v>
      </c>
      <c r="DH80" s="439">
        <f t="shared" si="435"/>
        <v>451176.7850941486</v>
      </c>
      <c r="DI80" s="439">
        <f t="shared" si="435"/>
        <v>451177.60372646287</v>
      </c>
      <c r="DJ80" s="439">
        <f t="shared" si="435"/>
        <v>451177.39906838431</v>
      </c>
      <c r="DK80" s="439">
        <f t="shared" si="435"/>
        <v>451177.45023290394</v>
      </c>
      <c r="DL80" s="438">
        <f t="shared" si="403"/>
        <v>5317590.5820836481</v>
      </c>
    </row>
    <row r="81" spans="2:117" outlineLevel="1" x14ac:dyDescent="0.2">
      <c r="B81" s="75" t="s">
        <v>226</v>
      </c>
      <c r="C81" s="9"/>
      <c r="D81" s="151"/>
      <c r="E81" s="151"/>
      <c r="F81" s="145"/>
      <c r="G81" s="145"/>
      <c r="H81" s="145"/>
      <c r="I81" s="145"/>
      <c r="J81" s="145"/>
      <c r="K81" s="145"/>
      <c r="L81" s="145"/>
      <c r="M81" s="152"/>
      <c r="N81" s="152"/>
      <c r="O81" s="152"/>
      <c r="P81" s="152"/>
      <c r="Q81" s="152"/>
      <c r="R81" s="148"/>
      <c r="S81" s="9"/>
      <c r="T81" s="525">
        <v>299.99</v>
      </c>
      <c r="U81" s="151">
        <f t="shared" si="380"/>
        <v>0.03</v>
      </c>
      <c r="V81" s="564"/>
      <c r="W81" s="564"/>
      <c r="X81" s="564"/>
      <c r="Y81" s="564"/>
      <c r="Z81" s="564"/>
      <c r="AA81" s="564"/>
      <c r="AB81" s="257"/>
      <c r="AC81" s="257"/>
      <c r="AD81" s="257"/>
      <c r="AE81" s="257"/>
      <c r="AF81" s="257"/>
      <c r="AG81" s="257"/>
      <c r="AH81" s="237"/>
      <c r="AI81" s="312"/>
      <c r="AJ81" s="525">
        <v>299.99</v>
      </c>
      <c r="AK81" s="151">
        <f t="shared" si="383"/>
        <v>0.03</v>
      </c>
      <c r="AL81" s="351">
        <f>($AK$81*AL23)*$AJ$81</f>
        <v>689.97700000000009</v>
      </c>
      <c r="AM81" s="351">
        <f t="shared" ref="AM81:AW81" si="436">($AK$81*AM23)*$AJ$81</f>
        <v>4484.8505000000005</v>
      </c>
      <c r="AN81" s="351">
        <f t="shared" si="436"/>
        <v>6037.2987500000008</v>
      </c>
      <c r="AO81" s="351">
        <f t="shared" si="436"/>
        <v>5261.0746250000002</v>
      </c>
      <c r="AP81" s="351">
        <f t="shared" si="436"/>
        <v>5649.1866875000014</v>
      </c>
      <c r="AQ81" s="351">
        <f t="shared" si="436"/>
        <v>5455.1306562500004</v>
      </c>
      <c r="AR81" s="351">
        <f t="shared" si="436"/>
        <v>5552.1586718750013</v>
      </c>
      <c r="AS81" s="351">
        <f t="shared" si="436"/>
        <v>5503.6446640625009</v>
      </c>
      <c r="AT81" s="351">
        <f t="shared" si="436"/>
        <v>6427.8716679687504</v>
      </c>
      <c r="AU81" s="351">
        <f t="shared" si="436"/>
        <v>11365.578166015624</v>
      </c>
      <c r="AV81" s="351">
        <f t="shared" si="436"/>
        <v>13396.574916992187</v>
      </c>
      <c r="AW81" s="351">
        <f t="shared" si="436"/>
        <v>12381.076541503904</v>
      </c>
      <c r="AX81" s="350">
        <f t="shared" si="395"/>
        <v>82204.422847167982</v>
      </c>
      <c r="AY81" s="9"/>
      <c r="AZ81" s="525">
        <v>299.99</v>
      </c>
      <c r="BA81" s="151">
        <f t="shared" si="385"/>
        <v>0.03</v>
      </c>
      <c r="BB81" s="439">
        <f>($AZ$81*BB23)*$BA$81</f>
        <v>23030.114861659302</v>
      </c>
      <c r="BC81" s="439">
        <f t="shared" ref="BC81:BM81" si="437">($AZ$81*BC23)*$BA$81</f>
        <v>37208.145794466713</v>
      </c>
      <c r="BD81" s="439">
        <f t="shared" si="437"/>
        <v>41071.398203952449</v>
      </c>
      <c r="BE81" s="439">
        <f t="shared" si="437"/>
        <v>39526.097240158153</v>
      </c>
      <c r="BF81" s="439">
        <f t="shared" si="437"/>
        <v>40144.217625675868</v>
      </c>
      <c r="BG81" s="439">
        <f t="shared" si="437"/>
        <v>39896.969471468794</v>
      </c>
      <c r="BH81" s="439">
        <f t="shared" si="437"/>
        <v>39995.868733151619</v>
      </c>
      <c r="BI81" s="439">
        <f t="shared" si="437"/>
        <v>39956.309028478492</v>
      </c>
      <c r="BJ81" s="439">
        <f t="shared" si="437"/>
        <v>39972.13291034774</v>
      </c>
      <c r="BK81" s="439">
        <f t="shared" si="437"/>
        <v>39965.803357600038</v>
      </c>
      <c r="BL81" s="439">
        <f t="shared" si="437"/>
        <v>39968.335178699119</v>
      </c>
      <c r="BM81" s="439">
        <f t="shared" si="437"/>
        <v>39967.322450259489</v>
      </c>
      <c r="BN81" s="438">
        <f t="shared" si="397"/>
        <v>460702.71485591773</v>
      </c>
      <c r="BO81" s="9"/>
      <c r="BP81" s="525">
        <v>299.99</v>
      </c>
      <c r="BQ81" s="151">
        <f t="shared" si="387"/>
        <v>0.03</v>
      </c>
      <c r="BR81" s="439">
        <f>($BP$81*BR23)*$BQ$81</f>
        <v>55706.905402047247</v>
      </c>
      <c r="BS81" s="439">
        <f t="shared" ref="BS81:CC81" si="438">($BP$81*BS23)*$BQ$81</f>
        <v>110483.40711835731</v>
      </c>
      <c r="BT81" s="439">
        <f t="shared" si="438"/>
        <v>133905.96346844657</v>
      </c>
      <c r="BU81" s="439">
        <f t="shared" si="438"/>
        <v>124536.94092841084</v>
      </c>
      <c r="BV81" s="439">
        <f t="shared" si="438"/>
        <v>128284.54994442513</v>
      </c>
      <c r="BW81" s="439">
        <f t="shared" si="438"/>
        <v>126785.5063380194</v>
      </c>
      <c r="BX81" s="439">
        <f t="shared" si="438"/>
        <v>127385.12378058171</v>
      </c>
      <c r="BY81" s="439">
        <f t="shared" si="438"/>
        <v>127145.27680355677</v>
      </c>
      <c r="BZ81" s="439">
        <f t="shared" si="438"/>
        <v>127241.21559436677</v>
      </c>
      <c r="CA81" s="439">
        <f t="shared" si="438"/>
        <v>127202.84007804276</v>
      </c>
      <c r="CB81" s="439">
        <f t="shared" si="438"/>
        <v>127218.19028457237</v>
      </c>
      <c r="CC81" s="439">
        <f t="shared" si="438"/>
        <v>127212.0502019605</v>
      </c>
      <c r="CD81" s="438">
        <f t="shared" si="399"/>
        <v>1443107.9699427877</v>
      </c>
      <c r="CF81" s="9"/>
      <c r="CG81" s="525">
        <v>299.99</v>
      </c>
      <c r="CH81" s="151">
        <f t="shared" si="389"/>
        <v>0.03</v>
      </c>
      <c r="CI81" s="439">
        <f>($BP$81*CI23)*$BQ$81</f>
        <v>177889.30087830246</v>
      </c>
      <c r="CJ81" s="439">
        <f t="shared" ref="CJ81:CT81" si="439">($BP$81*CJ23)*$BQ$81</f>
        <v>225459.46622779281</v>
      </c>
      <c r="CK81" s="439">
        <f t="shared" si="439"/>
        <v>242213.41579599294</v>
      </c>
      <c r="CL81" s="439">
        <f t="shared" si="439"/>
        <v>238024.92840394293</v>
      </c>
      <c r="CM81" s="439">
        <f t="shared" si="439"/>
        <v>239072.05025195543</v>
      </c>
      <c r="CN81" s="439">
        <f t="shared" si="439"/>
        <v>238810.26978995232</v>
      </c>
      <c r="CO81" s="439">
        <f t="shared" si="439"/>
        <v>238875.71490545309</v>
      </c>
      <c r="CP81" s="439">
        <f t="shared" si="439"/>
        <v>238859.35362657788</v>
      </c>
      <c r="CQ81" s="439">
        <f t="shared" si="439"/>
        <v>238863.4439462967</v>
      </c>
      <c r="CR81" s="439">
        <f t="shared" si="439"/>
        <v>238862.42136636699</v>
      </c>
      <c r="CS81" s="439">
        <f t="shared" si="439"/>
        <v>238862.67701134941</v>
      </c>
      <c r="CT81" s="439">
        <f t="shared" si="439"/>
        <v>238862.61310010383</v>
      </c>
      <c r="CU81" s="438">
        <f t="shared" si="401"/>
        <v>2794655.6553040869</v>
      </c>
      <c r="CW81" s="9"/>
      <c r="CX81" s="525">
        <v>299.99</v>
      </c>
      <c r="CY81" s="151">
        <f t="shared" si="391"/>
        <v>0.03</v>
      </c>
      <c r="CZ81" s="439">
        <f>($BP$81*CZ23)*$BQ$81</f>
        <v>389318.09166982694</v>
      </c>
      <c r="DA81" s="439">
        <f t="shared" ref="DA81:DK81" si="440">($BP$81*DA23)*$BQ$81</f>
        <v>519654.50585092563</v>
      </c>
      <c r="DB81" s="439">
        <f t="shared" si="440"/>
        <v>504565.22353726864</v>
      </c>
      <c r="DC81" s="439">
        <f t="shared" si="440"/>
        <v>508337.54411568277</v>
      </c>
      <c r="DD81" s="439">
        <f t="shared" si="440"/>
        <v>507394.46397107933</v>
      </c>
      <c r="DE81" s="439">
        <f t="shared" si="440"/>
        <v>507630.23400723026</v>
      </c>
      <c r="DF81" s="439">
        <f t="shared" si="440"/>
        <v>507571.29149819241</v>
      </c>
      <c r="DG81" s="439">
        <f t="shared" si="440"/>
        <v>507586.02712545183</v>
      </c>
      <c r="DH81" s="439">
        <f t="shared" si="440"/>
        <v>507582.34321863699</v>
      </c>
      <c r="DI81" s="439">
        <f t="shared" si="440"/>
        <v>507583.2641953408</v>
      </c>
      <c r="DJ81" s="439">
        <f t="shared" si="440"/>
        <v>507583.03395116486</v>
      </c>
      <c r="DK81" s="439">
        <f t="shared" si="440"/>
        <v>507583.0915122088</v>
      </c>
      <c r="DL81" s="438">
        <f t="shared" si="403"/>
        <v>5982389.114653009</v>
      </c>
    </row>
    <row r="82" spans="2:117" outlineLevel="1" x14ac:dyDescent="0.2">
      <c r="B82" s="75" t="s">
        <v>226</v>
      </c>
      <c r="C82" s="9"/>
      <c r="D82" s="151"/>
      <c r="E82" s="151"/>
      <c r="F82" s="145"/>
      <c r="G82" s="145"/>
      <c r="H82" s="145"/>
      <c r="I82" s="145"/>
      <c r="J82" s="145"/>
      <c r="K82" s="145"/>
      <c r="L82" s="145"/>
      <c r="M82" s="152"/>
      <c r="N82" s="152"/>
      <c r="O82" s="152"/>
      <c r="P82" s="152"/>
      <c r="Q82" s="152"/>
      <c r="R82" s="148"/>
      <c r="S82" s="9"/>
      <c r="T82" s="525">
        <v>649.99</v>
      </c>
      <c r="U82" s="151">
        <f t="shared" si="380"/>
        <v>0.02</v>
      </c>
      <c r="V82" s="564"/>
      <c r="W82" s="564"/>
      <c r="X82" s="564"/>
      <c r="Y82" s="564"/>
      <c r="Z82" s="564"/>
      <c r="AA82" s="564"/>
      <c r="AB82" s="257"/>
      <c r="AC82" s="257"/>
      <c r="AD82" s="257"/>
      <c r="AE82" s="257"/>
      <c r="AF82" s="257"/>
      <c r="AG82" s="257"/>
      <c r="AH82" s="237"/>
      <c r="AI82" s="312"/>
      <c r="AJ82" s="525">
        <v>649.99</v>
      </c>
      <c r="AK82" s="151">
        <f t="shared" si="383"/>
        <v>0.02</v>
      </c>
      <c r="AL82" s="351">
        <f>($AK$82*AL23)*$AJ$82</f>
        <v>996.65133333333347</v>
      </c>
      <c r="AM82" s="351">
        <f t="shared" ref="AM82:AW82" si="441">($AK$82*AM23)*$AJ$82</f>
        <v>6478.233666666667</v>
      </c>
      <c r="AN82" s="351">
        <f t="shared" si="441"/>
        <v>8720.699166666669</v>
      </c>
      <c r="AO82" s="351">
        <f t="shared" si="441"/>
        <v>7599.466416666668</v>
      </c>
      <c r="AP82" s="351">
        <f t="shared" si="441"/>
        <v>8160.0827916666694</v>
      </c>
      <c r="AQ82" s="351">
        <f t="shared" si="441"/>
        <v>7879.7746041666678</v>
      </c>
      <c r="AR82" s="351">
        <f t="shared" si="441"/>
        <v>8019.9286979166691</v>
      </c>
      <c r="AS82" s="351">
        <f t="shared" si="441"/>
        <v>7949.8516510416675</v>
      </c>
      <c r="AT82" s="351">
        <f t="shared" si="441"/>
        <v>9284.870174479167</v>
      </c>
      <c r="AU82" s="351">
        <f t="shared" si="441"/>
        <v>16417.240912760415</v>
      </c>
      <c r="AV82" s="351">
        <f t="shared" si="441"/>
        <v>19350.955543619795</v>
      </c>
      <c r="AW82" s="351">
        <f t="shared" si="441"/>
        <v>17884.098228190105</v>
      </c>
      <c r="AX82" s="350">
        <f t="shared" si="395"/>
        <v>118741.85318717451</v>
      </c>
      <c r="AY82" s="9"/>
      <c r="AZ82" s="525">
        <v>649.99</v>
      </c>
      <c r="BA82" s="565">
        <f t="shared" si="385"/>
        <v>0.02</v>
      </c>
      <c r="BB82" s="439">
        <f>($AZ$82*BB23)*$BA$82</f>
        <v>33266.31856379642</v>
      </c>
      <c r="BC82" s="439">
        <f t="shared" ref="BC82:BM82" si="442">($AZ$82*BC23)*$BA$82</f>
        <v>53746.064168684337</v>
      </c>
      <c r="BD82" s="439">
        <f t="shared" si="442"/>
        <v>59326.417810787148</v>
      </c>
      <c r="BE82" s="439">
        <f t="shared" si="442"/>
        <v>57094.276353946021</v>
      </c>
      <c r="BF82" s="439">
        <f t="shared" si="442"/>
        <v>57987.132936682472</v>
      </c>
      <c r="BG82" s="439">
        <f t="shared" si="442"/>
        <v>57629.990303587896</v>
      </c>
      <c r="BH82" s="439">
        <f t="shared" si="442"/>
        <v>57772.847356825725</v>
      </c>
      <c r="BI82" s="439">
        <f t="shared" si="442"/>
        <v>57715.704535530589</v>
      </c>
      <c r="BJ82" s="439">
        <f t="shared" si="442"/>
        <v>57738.561664048648</v>
      </c>
      <c r="BK82" s="439">
        <f t="shared" si="442"/>
        <v>57729.41881264143</v>
      </c>
      <c r="BL82" s="439">
        <f t="shared" si="442"/>
        <v>57733.075953204308</v>
      </c>
      <c r="BM82" s="439">
        <f t="shared" si="442"/>
        <v>57731.613096979156</v>
      </c>
      <c r="BN82" s="438">
        <f t="shared" si="397"/>
        <v>665471.42155671422</v>
      </c>
      <c r="BO82" s="9"/>
      <c r="BP82" s="525">
        <v>649.99</v>
      </c>
      <c r="BQ82" s="565">
        <f t="shared" si="387"/>
        <v>0.02</v>
      </c>
      <c r="BR82" s="439">
        <f>($BP$82*BR23)*$BQ$82</f>
        <v>80466.974326425741</v>
      </c>
      <c r="BS82" s="439">
        <f t="shared" ref="BS82:CC82" si="443">($BP$82*BS23)*$BQ$82</f>
        <v>159590.00809551665</v>
      </c>
      <c r="BT82" s="439">
        <f t="shared" si="443"/>
        <v>193423.19676179334</v>
      </c>
      <c r="BU82" s="439">
        <f t="shared" si="443"/>
        <v>179889.92129528266</v>
      </c>
      <c r="BV82" s="439">
        <f t="shared" si="443"/>
        <v>185303.23148188696</v>
      </c>
      <c r="BW82" s="439">
        <f t="shared" si="443"/>
        <v>183137.90740724522</v>
      </c>
      <c r="BX82" s="439">
        <f t="shared" si="443"/>
        <v>184004.03703710192</v>
      </c>
      <c r="BY82" s="439">
        <f t="shared" si="443"/>
        <v>183657.58518515923</v>
      </c>
      <c r="BZ82" s="439">
        <f t="shared" si="443"/>
        <v>183796.16592593634</v>
      </c>
      <c r="CA82" s="439">
        <f t="shared" si="443"/>
        <v>183740.73362962549</v>
      </c>
      <c r="CB82" s="439">
        <f t="shared" si="443"/>
        <v>183762.90654814983</v>
      </c>
      <c r="CC82" s="439">
        <f t="shared" si="443"/>
        <v>183754.03738074008</v>
      </c>
      <c r="CD82" s="438">
        <f t="shared" si="399"/>
        <v>2084526.7050748635</v>
      </c>
      <c r="CF82" s="9"/>
      <c r="CG82" s="525">
        <v>649.99</v>
      </c>
      <c r="CH82" s="565">
        <f t="shared" si="389"/>
        <v>0.02</v>
      </c>
      <c r="CI82" s="439">
        <f>($BP$82*CI23)*$BQ$82</f>
        <v>256955.82447834444</v>
      </c>
      <c r="CJ82" s="439">
        <f t="shared" ref="CJ82:CT82" si="444">($BP$82*CJ23)*$BQ$82</f>
        <v>325669.5188804139</v>
      </c>
      <c r="CK82" s="439">
        <f t="shared" si="444"/>
        <v>349870.10263283766</v>
      </c>
      <c r="CL82" s="439">
        <f t="shared" si="444"/>
        <v>343819.95669473178</v>
      </c>
      <c r="CM82" s="439">
        <f t="shared" si="444"/>
        <v>345332.49317925825</v>
      </c>
      <c r="CN82" s="439">
        <f t="shared" si="444"/>
        <v>344954.35905812669</v>
      </c>
      <c r="CO82" s="439">
        <f t="shared" si="444"/>
        <v>345048.89258840948</v>
      </c>
      <c r="CP82" s="439">
        <f t="shared" si="444"/>
        <v>345025.25920583884</v>
      </c>
      <c r="CQ82" s="439">
        <f t="shared" si="444"/>
        <v>345031.16755148151</v>
      </c>
      <c r="CR82" s="439">
        <f t="shared" si="444"/>
        <v>345029.69046507083</v>
      </c>
      <c r="CS82" s="439">
        <f t="shared" si="444"/>
        <v>345030.05973667349</v>
      </c>
      <c r="CT82" s="439">
        <f t="shared" si="444"/>
        <v>345029.96741877281</v>
      </c>
      <c r="CU82" s="438">
        <f t="shared" si="401"/>
        <v>4036797.2918899595</v>
      </c>
      <c r="CW82" s="9"/>
      <c r="CX82" s="525">
        <v>649.99</v>
      </c>
      <c r="CY82" s="565">
        <f t="shared" si="391"/>
        <v>0.02</v>
      </c>
      <c r="CZ82" s="439">
        <f>($BP$82*CZ23)*$BQ$82</f>
        <v>562358.44840265973</v>
      </c>
      <c r="DA82" s="439">
        <f t="shared" ref="DA82:DK82" si="445">($BP$82*DA23)*$BQ$82</f>
        <v>750625.53698021744</v>
      </c>
      <c r="DB82" s="439">
        <f t="shared" si="445"/>
        <v>728829.51575494569</v>
      </c>
      <c r="DC82" s="439">
        <f t="shared" si="445"/>
        <v>734278.52106126351</v>
      </c>
      <c r="DD82" s="439">
        <f t="shared" si="445"/>
        <v>732916.26973468415</v>
      </c>
      <c r="DE82" s="439">
        <f t="shared" si="445"/>
        <v>733256.83256632893</v>
      </c>
      <c r="DF82" s="439">
        <f t="shared" si="445"/>
        <v>733171.6918584177</v>
      </c>
      <c r="DG82" s="439">
        <f t="shared" si="445"/>
        <v>733192.97703539557</v>
      </c>
      <c r="DH82" s="439">
        <f t="shared" si="445"/>
        <v>733187.65574115119</v>
      </c>
      <c r="DI82" s="439">
        <f t="shared" si="445"/>
        <v>733188.98606471228</v>
      </c>
      <c r="DJ82" s="439">
        <f t="shared" si="445"/>
        <v>733188.65348382201</v>
      </c>
      <c r="DK82" s="439">
        <f t="shared" si="445"/>
        <v>733188.73662904452</v>
      </c>
      <c r="DL82" s="438">
        <f t="shared" si="403"/>
        <v>8641383.8253126424</v>
      </c>
    </row>
    <row r="83" spans="2:117" outlineLevel="1" x14ac:dyDescent="0.2">
      <c r="B83" s="75" t="s">
        <v>227</v>
      </c>
      <c r="C83" s="9"/>
      <c r="D83" s="151"/>
      <c r="E83" s="151"/>
      <c r="F83" s="145"/>
      <c r="G83" s="145"/>
      <c r="H83" s="145"/>
      <c r="I83" s="145"/>
      <c r="J83" s="145"/>
      <c r="K83" s="145"/>
      <c r="L83" s="145"/>
      <c r="M83" s="152"/>
      <c r="N83" s="152"/>
      <c r="O83" s="152"/>
      <c r="P83" s="152"/>
      <c r="Q83" s="152"/>
      <c r="R83" s="148"/>
      <c r="S83" s="9"/>
      <c r="T83" s="525">
        <v>1250</v>
      </c>
      <c r="U83" s="151">
        <f t="shared" si="380"/>
        <v>5.0000000000000001E-3</v>
      </c>
      <c r="V83" s="564"/>
      <c r="W83" s="564"/>
      <c r="X83" s="564"/>
      <c r="Y83" s="564"/>
      <c r="Z83" s="564"/>
      <c r="AA83" s="564"/>
      <c r="AB83" s="257"/>
      <c r="AC83" s="257"/>
      <c r="AD83" s="257"/>
      <c r="AE83" s="257"/>
      <c r="AF83" s="257"/>
      <c r="AG83" s="257"/>
      <c r="AH83" s="237"/>
      <c r="AI83" s="312"/>
      <c r="AJ83" s="525">
        <v>1250</v>
      </c>
      <c r="AK83" s="151">
        <f t="shared" si="383"/>
        <v>5.0000000000000001E-3</v>
      </c>
      <c r="AL83" s="351">
        <f>($AK$83*AL23)*$AJ$83</f>
        <v>479.16666666666669</v>
      </c>
      <c r="AM83" s="351">
        <f t="shared" ref="AM83:AW83" si="446">($AK$83*AM23)*$AJ$83</f>
        <v>3114.5833333333335</v>
      </c>
      <c r="AN83" s="351">
        <f t="shared" si="446"/>
        <v>4192.7083333333339</v>
      </c>
      <c r="AO83" s="351">
        <f t="shared" si="446"/>
        <v>3653.6458333333339</v>
      </c>
      <c r="AP83" s="351">
        <f t="shared" si="446"/>
        <v>3923.1770833333344</v>
      </c>
      <c r="AQ83" s="351">
        <f t="shared" si="446"/>
        <v>3788.4114583333339</v>
      </c>
      <c r="AR83" s="351">
        <f t="shared" si="446"/>
        <v>3855.7942708333344</v>
      </c>
      <c r="AS83" s="351">
        <f t="shared" si="446"/>
        <v>3822.1028645833339</v>
      </c>
      <c r="AT83" s="351">
        <f t="shared" si="446"/>
        <v>4463.948567708333</v>
      </c>
      <c r="AU83" s="351">
        <f t="shared" si="446"/>
        <v>7893.025716145833</v>
      </c>
      <c r="AV83" s="351">
        <f t="shared" si="446"/>
        <v>9303.4871419270839</v>
      </c>
      <c r="AW83" s="351">
        <f t="shared" si="446"/>
        <v>8598.2564290364589</v>
      </c>
      <c r="AX83" s="350">
        <f t="shared" si="395"/>
        <v>57088.307698567718</v>
      </c>
      <c r="AY83" s="9"/>
      <c r="AZ83" s="525">
        <v>1250</v>
      </c>
      <c r="BA83" s="565">
        <f t="shared" si="385"/>
        <v>5.0000000000000001E-3</v>
      </c>
      <c r="BB83" s="439">
        <f>($AZ$83*BB23)*$BA$83</f>
        <v>15993.66844287817</v>
      </c>
      <c r="BC83" s="439">
        <f t="shared" ref="BC83:BM83" si="447">($AZ$83*BC23)*$BA$83</f>
        <v>25839.851463428444</v>
      </c>
      <c r="BD83" s="439">
        <f t="shared" si="447"/>
        <v>28522.75506680254</v>
      </c>
      <c r="BE83" s="439">
        <f t="shared" si="447"/>
        <v>27449.593625452901</v>
      </c>
      <c r="BF83" s="439">
        <f t="shared" si="447"/>
        <v>27878.858201992756</v>
      </c>
      <c r="BG83" s="439">
        <f t="shared" si="447"/>
        <v>27707.152371376818</v>
      </c>
      <c r="BH83" s="439">
        <f t="shared" si="447"/>
        <v>27775.834703623193</v>
      </c>
      <c r="BI83" s="439">
        <f t="shared" si="447"/>
        <v>27748.361770724641</v>
      </c>
      <c r="BJ83" s="439">
        <f t="shared" si="447"/>
        <v>27759.350943884063</v>
      </c>
      <c r="BK83" s="439">
        <f t="shared" si="447"/>
        <v>27754.955274620293</v>
      </c>
      <c r="BL83" s="439">
        <f t="shared" si="447"/>
        <v>27756.713542325801</v>
      </c>
      <c r="BM83" s="439">
        <f t="shared" si="447"/>
        <v>27756.010235243597</v>
      </c>
      <c r="BN83" s="438">
        <f t="shared" si="397"/>
        <v>319943.10564235318</v>
      </c>
      <c r="BO83" s="9"/>
      <c r="BP83" s="525">
        <v>1250</v>
      </c>
      <c r="BQ83" s="565">
        <f t="shared" si="387"/>
        <v>5.0000000000000001E-3</v>
      </c>
      <c r="BR83" s="439">
        <f>($BP$83*BR23)*$BQ$83</f>
        <v>38686.640528328193</v>
      </c>
      <c r="BS83" s="439">
        <f t="shared" ref="BS83:CC83" si="448">($BP$83*BS23)*$BQ$83</f>
        <v>76727.145848165281</v>
      </c>
      <c r="BT83" s="439">
        <f t="shared" si="448"/>
        <v>92993.352187049677</v>
      </c>
      <c r="BU83" s="439">
        <f t="shared" si="448"/>
        <v>86486.86965149593</v>
      </c>
      <c r="BV83" s="439">
        <f t="shared" si="448"/>
        <v>89089.462665717438</v>
      </c>
      <c r="BW83" s="439">
        <f t="shared" si="448"/>
        <v>88048.425460028811</v>
      </c>
      <c r="BX83" s="439">
        <f t="shared" si="448"/>
        <v>88464.840342304262</v>
      </c>
      <c r="BY83" s="439">
        <f t="shared" si="448"/>
        <v>88298.274389394079</v>
      </c>
      <c r="BZ83" s="439">
        <f t="shared" si="448"/>
        <v>88364.900770558161</v>
      </c>
      <c r="CA83" s="439">
        <f t="shared" si="448"/>
        <v>88338.250218092522</v>
      </c>
      <c r="CB83" s="439">
        <f t="shared" si="448"/>
        <v>88348.910439078798</v>
      </c>
      <c r="CC83" s="439">
        <f t="shared" si="448"/>
        <v>88344.646350684285</v>
      </c>
      <c r="CD83" s="438">
        <f t="shared" si="399"/>
        <v>1002191.7188508974</v>
      </c>
      <c r="CF83" s="9"/>
      <c r="CG83" s="525">
        <v>1250</v>
      </c>
      <c r="CH83" s="565">
        <f t="shared" si="389"/>
        <v>5.0000000000000001E-3</v>
      </c>
      <c r="CI83" s="439">
        <f>($BP$83*CI23)*$BQ$83</f>
        <v>123538.35466619892</v>
      </c>
      <c r="CJ83" s="439">
        <f t="shared" ref="CJ83:CT83" si="449">($BP$83*CJ23)*$BQ$83</f>
        <v>156574.29291239765</v>
      </c>
      <c r="CK83" s="439">
        <f t="shared" si="449"/>
        <v>168209.36794837119</v>
      </c>
      <c r="CL83" s="439">
        <f t="shared" si="449"/>
        <v>165300.5991893778</v>
      </c>
      <c r="CM83" s="439">
        <f t="shared" si="449"/>
        <v>166027.79137912614</v>
      </c>
      <c r="CN83" s="439">
        <f t="shared" si="449"/>
        <v>165845.99333168907</v>
      </c>
      <c r="CO83" s="439">
        <f t="shared" si="449"/>
        <v>165891.44284354831</v>
      </c>
      <c r="CP83" s="439">
        <f t="shared" si="449"/>
        <v>165880.08046558351</v>
      </c>
      <c r="CQ83" s="439">
        <f t="shared" si="449"/>
        <v>165882.9210600747</v>
      </c>
      <c r="CR83" s="439">
        <f t="shared" si="449"/>
        <v>165882.21091145193</v>
      </c>
      <c r="CS83" s="439">
        <f t="shared" si="449"/>
        <v>165882.38844860761</v>
      </c>
      <c r="CT83" s="439">
        <f t="shared" si="449"/>
        <v>165882.34406431869</v>
      </c>
      <c r="CU83" s="438">
        <f t="shared" si="401"/>
        <v>1940797.7872207453</v>
      </c>
      <c r="CW83" s="9"/>
      <c r="CX83" s="525">
        <v>1250</v>
      </c>
      <c r="CY83" s="565">
        <f t="shared" si="391"/>
        <v>5.0000000000000001E-3</v>
      </c>
      <c r="CZ83" s="439">
        <f>($BP$83*CZ23)*$BQ$83</f>
        <v>270368.7981750968</v>
      </c>
      <c r="DA83" s="439">
        <f t="shared" ref="DA83:DK83" si="450">($BP$83*DA23)*$BQ$83</f>
        <v>360883.21405916702</v>
      </c>
      <c r="DB83" s="439">
        <f t="shared" si="450"/>
        <v>350404.19648520829</v>
      </c>
      <c r="DC83" s="439">
        <f t="shared" si="450"/>
        <v>353023.95087869791</v>
      </c>
      <c r="DD83" s="439">
        <f t="shared" si="450"/>
        <v>352369.01228032552</v>
      </c>
      <c r="DE83" s="439">
        <f t="shared" si="450"/>
        <v>352532.74692991859</v>
      </c>
      <c r="DF83" s="439">
        <f t="shared" si="450"/>
        <v>352491.81326752028</v>
      </c>
      <c r="DG83" s="439">
        <f t="shared" si="450"/>
        <v>352502.0466831199</v>
      </c>
      <c r="DH83" s="439">
        <f t="shared" si="450"/>
        <v>352499.48832921998</v>
      </c>
      <c r="DI83" s="439">
        <f t="shared" si="450"/>
        <v>352500.12791769498</v>
      </c>
      <c r="DJ83" s="439">
        <f t="shared" si="450"/>
        <v>352499.96802057623</v>
      </c>
      <c r="DK83" s="439">
        <f t="shared" si="450"/>
        <v>352500.00799485593</v>
      </c>
      <c r="DL83" s="438">
        <f t="shared" si="403"/>
        <v>4154575.3710214016</v>
      </c>
    </row>
    <row r="84" spans="2:117" outlineLevel="1" x14ac:dyDescent="0.2">
      <c r="B84" s="75"/>
      <c r="C84" s="9"/>
      <c r="D84" s="151"/>
      <c r="E84" s="151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8"/>
      <c r="T84" s="549"/>
      <c r="U84" s="52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37">
        <f t="shared" ref="AH84:AH89" si="451">SUM(V84:AG84)</f>
        <v>0</v>
      </c>
      <c r="AI84" s="9"/>
      <c r="AJ84" s="526"/>
      <c r="AK84" s="527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0">
        <f t="shared" ref="AX84:AX89" si="452">SUM(AL84:AW84)</f>
        <v>0</v>
      </c>
      <c r="AY84" s="9"/>
      <c r="AZ84" s="526"/>
      <c r="BA84" s="527"/>
      <c r="BB84" s="439"/>
      <c r="BC84" s="439"/>
      <c r="BD84" s="439"/>
      <c r="BE84" s="439"/>
      <c r="BF84" s="439"/>
      <c r="BG84" s="439"/>
      <c r="BH84" s="439"/>
      <c r="BI84" s="439"/>
      <c r="BJ84" s="439"/>
      <c r="BK84" s="439"/>
      <c r="BL84" s="439"/>
      <c r="BM84" s="439"/>
      <c r="BN84" s="438">
        <f t="shared" ref="BN84:BN89" si="453">SUM(BB84:BM84)</f>
        <v>0</v>
      </c>
      <c r="BO84" s="9"/>
      <c r="BP84" s="526"/>
      <c r="BQ84" s="527"/>
      <c r="BR84" s="439"/>
      <c r="BS84" s="439"/>
      <c r="BT84" s="439"/>
      <c r="BU84" s="439"/>
      <c r="BV84" s="439"/>
      <c r="BW84" s="439"/>
      <c r="BX84" s="439"/>
      <c r="BY84" s="439"/>
      <c r="BZ84" s="439"/>
      <c r="CA84" s="439"/>
      <c r="CB84" s="439"/>
      <c r="CC84" s="439"/>
      <c r="CD84" s="438">
        <f t="shared" ref="CD84:CD89" si="454">SUM(BR84:CC84)</f>
        <v>0</v>
      </c>
      <c r="CF84" s="9"/>
      <c r="CG84" s="526"/>
      <c r="CH84" s="527"/>
      <c r="CI84" s="439"/>
      <c r="CJ84" s="439"/>
      <c r="CK84" s="439"/>
      <c r="CL84" s="439"/>
      <c r="CM84" s="439"/>
      <c r="CN84" s="439"/>
      <c r="CO84" s="439"/>
      <c r="CP84" s="439"/>
      <c r="CQ84" s="439"/>
      <c r="CR84" s="439"/>
      <c r="CS84" s="439"/>
      <c r="CT84" s="439"/>
      <c r="CU84" s="438">
        <f t="shared" ref="CU84:CU89" si="455">SUM(CI84:CT84)</f>
        <v>0</v>
      </c>
      <c r="CW84" s="9"/>
      <c r="CX84" s="526"/>
      <c r="CY84" s="527"/>
      <c r="CZ84" s="439"/>
      <c r="DA84" s="439"/>
      <c r="DB84" s="439"/>
      <c r="DC84" s="439"/>
      <c r="DD84" s="439"/>
      <c r="DE84" s="439"/>
      <c r="DF84" s="439"/>
      <c r="DG84" s="439"/>
      <c r="DH84" s="439"/>
      <c r="DI84" s="439"/>
      <c r="DJ84" s="439"/>
      <c r="DK84" s="439"/>
      <c r="DL84" s="438">
        <f t="shared" ref="DL84:DL89" si="456">SUM(CZ84:DK84)</f>
        <v>0</v>
      </c>
    </row>
    <row r="85" spans="2:117" s="160" customFormat="1" x14ac:dyDescent="0.2">
      <c r="B85" s="154" t="s">
        <v>214</v>
      </c>
      <c r="C85" s="155"/>
      <c r="D85" s="155"/>
      <c r="E85" s="155"/>
      <c r="F85" s="156"/>
      <c r="G85" s="157"/>
      <c r="H85" s="157"/>
      <c r="I85" s="157"/>
      <c r="J85" s="157"/>
      <c r="K85" s="157"/>
      <c r="L85" s="157"/>
      <c r="M85" s="157">
        <f>SUM(M33:M49)</f>
        <v>0</v>
      </c>
      <c r="N85" s="157">
        <f>SUM(N33:N49)</f>
        <v>0</v>
      </c>
      <c r="O85" s="157">
        <f>SUM(O33:O49)</f>
        <v>0</v>
      </c>
      <c r="P85" s="157">
        <f>SUM(P33:P49)</f>
        <v>0</v>
      </c>
      <c r="Q85" s="157">
        <f>SUM(Q33:Q49)</f>
        <v>0</v>
      </c>
      <c r="R85" s="158">
        <f>SUM(M85:Q85)</f>
        <v>0</v>
      </c>
      <c r="S85" s="155"/>
      <c r="T85" s="155"/>
      <c r="U85" s="155"/>
      <c r="V85" s="238">
        <f t="shared" ref="V85:AA85" si="457">SUM(V43:V49)+V70+SUM(V74:V83)</f>
        <v>0</v>
      </c>
      <c r="W85" s="238">
        <f t="shared" si="457"/>
        <v>0</v>
      </c>
      <c r="X85" s="238">
        <f t="shared" si="457"/>
        <v>0</v>
      </c>
      <c r="Y85" s="238">
        <f t="shared" si="457"/>
        <v>0</v>
      </c>
      <c r="Z85" s="238">
        <f t="shared" si="457"/>
        <v>0</v>
      </c>
      <c r="AA85" s="238">
        <f t="shared" si="457"/>
        <v>0</v>
      </c>
      <c r="AB85" s="238">
        <f t="shared" ref="AB85:AG85" si="458">SUM(AB74:AB83)+SUM(AB43:AB61)</f>
        <v>0</v>
      </c>
      <c r="AC85" s="238">
        <f t="shared" si="458"/>
        <v>0</v>
      </c>
      <c r="AD85" s="238">
        <f t="shared" si="458"/>
        <v>0</v>
      </c>
      <c r="AE85" s="238">
        <f t="shared" si="458"/>
        <v>0</v>
      </c>
      <c r="AF85" s="238">
        <f t="shared" si="458"/>
        <v>0</v>
      </c>
      <c r="AG85" s="238">
        <f t="shared" si="458"/>
        <v>0</v>
      </c>
      <c r="AH85" s="239">
        <f>SUM(V85:AG85)</f>
        <v>0</v>
      </c>
      <c r="AI85" s="155"/>
      <c r="AJ85" s="155"/>
      <c r="AK85" s="155"/>
      <c r="AL85" s="562">
        <f>SUM(AL74:AL83)+SUM(AL43:AL61)</f>
        <v>9647.741</v>
      </c>
      <c r="AM85" s="562">
        <f t="shared" ref="AM85:AV85" si="459">SUM(AM74:AM83)+SUM(AM43:AM61)</f>
        <v>62710.316500000008</v>
      </c>
      <c r="AN85" s="562">
        <f t="shared" si="459"/>
        <v>84417.733750000014</v>
      </c>
      <c r="AO85" s="562">
        <f t="shared" si="459"/>
        <v>73564.025125000015</v>
      </c>
      <c r="AP85" s="562">
        <f t="shared" si="459"/>
        <v>78990.879437500014</v>
      </c>
      <c r="AQ85" s="562">
        <f t="shared" si="459"/>
        <v>76277.452281250022</v>
      </c>
      <c r="AR85" s="562">
        <f t="shared" si="459"/>
        <v>77634.165859375018</v>
      </c>
      <c r="AS85" s="562">
        <f t="shared" si="459"/>
        <v>76955.809070312505</v>
      </c>
      <c r="AT85" s="562">
        <f t="shared" si="459"/>
        <v>89878.997464843749</v>
      </c>
      <c r="AU85" s="562">
        <f t="shared" si="459"/>
        <v>158921.46326757813</v>
      </c>
      <c r="AV85" s="562">
        <f t="shared" si="459"/>
        <v>187320.28036621097</v>
      </c>
      <c r="AW85" s="562">
        <f>SUM(AW74:AW83)+SUM(AW43:AW61)</f>
        <v>173120.87181689453</v>
      </c>
      <c r="AX85" s="353">
        <f>SUM(AL85:AW85)</f>
        <v>1149439.7359389651</v>
      </c>
      <c r="AY85" s="702">
        <f>AX85*3</f>
        <v>3448319.2078168951</v>
      </c>
      <c r="AZ85" s="155"/>
      <c r="BA85" s="155"/>
      <c r="BB85" s="563">
        <f>SUM(BB74:BB83)+SUM(BB43:BB61)</f>
        <v>322040.06904570595</v>
      </c>
      <c r="BC85" s="563">
        <f t="shared" ref="BC85:BM85" si="460">SUM(BC74:BC83)+SUM(BC43:BC61)</f>
        <v>520310.73172856553</v>
      </c>
      <c r="BD85" s="563">
        <f t="shared" si="460"/>
        <v>574350.00698489184</v>
      </c>
      <c r="BE85" s="563">
        <f t="shared" si="460"/>
        <v>552760.53385543032</v>
      </c>
      <c r="BF85" s="563">
        <f t="shared" si="460"/>
        <v>561419.28045865032</v>
      </c>
      <c r="BG85" s="563">
        <f t="shared" si="460"/>
        <v>557975.86949986825</v>
      </c>
      <c r="BH85" s="563">
        <f t="shared" si="460"/>
        <v>559370.8106055737</v>
      </c>
      <c r="BI85" s="563">
        <f t="shared" si="460"/>
        <v>558828.21379521012</v>
      </c>
      <c r="BJ85" s="563">
        <f t="shared" si="460"/>
        <v>559058.70969728427</v>
      </c>
      <c r="BK85" s="563">
        <f t="shared" si="460"/>
        <v>558978.28636714234</v>
      </c>
      <c r="BL85" s="563">
        <f t="shared" si="460"/>
        <v>559020.75885105075</v>
      </c>
      <c r="BM85" s="563">
        <f t="shared" si="460"/>
        <v>559012.78511535772</v>
      </c>
      <c r="BN85" s="441">
        <f t="shared" si="453"/>
        <v>6443126.0560047319</v>
      </c>
      <c r="BO85" s="702">
        <f>BN85*3</f>
        <v>19329378.168014195</v>
      </c>
      <c r="BP85" s="155"/>
      <c r="BQ85" s="155"/>
      <c r="BR85" s="442">
        <f>SUM(BR74:BR83)+SUM(BR43:BR61)</f>
        <v>779425.6352250441</v>
      </c>
      <c r="BS85" s="442">
        <f t="shared" ref="BS85:BX85" si="461">SUM(BS74:BS83)+SUM(BS43:BS61)</f>
        <v>1546029.0145630199</v>
      </c>
      <c r="BT85" s="442">
        <f t="shared" si="461"/>
        <v>1874134.5975628477</v>
      </c>
      <c r="BU85" s="442">
        <f t="shared" si="461"/>
        <v>1743651.0120973042</v>
      </c>
      <c r="BV85" s="442">
        <f t="shared" si="461"/>
        <v>1796508.2630511113</v>
      </c>
      <c r="BW85" s="442">
        <f t="shared" si="461"/>
        <v>1775946.2023412287</v>
      </c>
      <c r="BX85" s="442">
        <f t="shared" si="461"/>
        <v>1784679.2613378675</v>
      </c>
      <c r="BY85" s="442">
        <f>SUM(BY74:BY83)+SUM(BY43:BY61)</f>
        <v>1781630.7431128118</v>
      </c>
      <c r="BZ85" s="442">
        <f>SUM(BZ74:BZ83)+SUM(BZ43:BZ61)</f>
        <v>1783239.2676047343</v>
      </c>
      <c r="CA85" s="442">
        <f>SUM(CA74:CA83)+SUM(CA43:CA61)</f>
        <v>1782936.3353596274</v>
      </c>
      <c r="CB85" s="442">
        <f>SUM(CB74:CB83)+SUM(CB43:CB61)</f>
        <v>1783355.4261153745</v>
      </c>
      <c r="CC85" s="442">
        <f>SUM(CC74:CC83)+SUM(CC43:CC61)</f>
        <v>1783448.4679385675</v>
      </c>
      <c r="CD85" s="441">
        <f t="shared" si="454"/>
        <v>20214984.226309538</v>
      </c>
      <c r="CE85" s="703">
        <f>CD85*3</f>
        <v>60644952.678928614</v>
      </c>
      <c r="CF85" s="155"/>
      <c r="CG85" s="155"/>
      <c r="CH85" s="155"/>
      <c r="CI85" s="442">
        <f>SUM(CI74:CI83)+SUM(CI43:CI61)</f>
        <v>2493626.48297976</v>
      </c>
      <c r="CJ85" s="442">
        <f t="shared" ref="CJ85:CO85" si="462">SUM(CJ74:CJ83)+SUM(CJ43:CJ61)</f>
        <v>3159371.691365988</v>
      </c>
      <c r="CK85" s="442">
        <f t="shared" si="462"/>
        <v>3394149.781520077</v>
      </c>
      <c r="CL85" s="442">
        <f t="shared" si="462"/>
        <v>3336031.9893187117</v>
      </c>
      <c r="CM85" s="442">
        <f t="shared" si="462"/>
        <v>3351066.0764140645</v>
      </c>
      <c r="CN85" s="442">
        <f t="shared" si="462"/>
        <v>3347749.1138046114</v>
      </c>
      <c r="CO85" s="442">
        <f t="shared" si="462"/>
        <v>3348964.7187258112</v>
      </c>
      <c r="CP85" s="442">
        <f>SUM(CP74:CP83)+SUM(CP43:CP61)</f>
        <v>3348998.886230744</v>
      </c>
      <c r="CQ85" s="442">
        <f>SUM(CQ74:CQ83)+SUM(CQ43:CQ61)</f>
        <v>3349286.154497839</v>
      </c>
      <c r="CR85" s="442">
        <f>SUM(CR74:CR83)+SUM(CR43:CR61)</f>
        <v>3349473.1713064774</v>
      </c>
      <c r="CS85" s="442">
        <f>SUM(CS74:CS83)+SUM(CS43:CS61)</f>
        <v>3349652.8967453036</v>
      </c>
      <c r="CT85" s="442">
        <f>SUM(CT74:CT83)+SUM(CT43:CT61)</f>
        <v>3349806.1350714592</v>
      </c>
      <c r="CU85" s="441">
        <f t="shared" si="455"/>
        <v>39178177.097980849</v>
      </c>
      <c r="CV85" s="703">
        <f>CU85*3</f>
        <v>117534531.29394254</v>
      </c>
      <c r="CW85" s="155"/>
      <c r="CX85" s="155"/>
      <c r="CY85" s="155"/>
      <c r="CZ85" s="442">
        <f>SUM(CZ74:CZ83)+SUM(CZ43:CZ61)</f>
        <v>5456325.7871286944</v>
      </c>
      <c r="DA85" s="442">
        <f t="shared" ref="DA85:DF85" si="463">SUM(DA74:DA83)+SUM(DA43:DA61)</f>
        <v>7280110.8853791654</v>
      </c>
      <c r="DB85" s="442">
        <f t="shared" si="463"/>
        <v>7070285.9067619145</v>
      </c>
      <c r="DC85" s="442">
        <f t="shared" si="463"/>
        <v>7124051.5619653892</v>
      </c>
      <c r="DD85" s="442">
        <f t="shared" si="463"/>
        <v>7111755.8823950365</v>
      </c>
      <c r="DE85" s="442">
        <f t="shared" si="463"/>
        <v>7115832.3197393268</v>
      </c>
      <c r="DF85" s="442">
        <f t="shared" si="463"/>
        <v>7115690.4131734939</v>
      </c>
      <c r="DG85" s="442">
        <f>SUM(DG74:DG83)+SUM(DG43:DG61)</f>
        <v>7116493.4422389101</v>
      </c>
      <c r="DH85" s="442">
        <f>SUM(DH74:DH83)+SUM(DH43:DH61)</f>
        <v>7116964.2933435207</v>
      </c>
      <c r="DI85" s="442">
        <f>SUM(DI74:DI83)+SUM(DI43:DI61)</f>
        <v>7117434.2378919628</v>
      </c>
      <c r="DJ85" s="442">
        <f>SUM(DJ74:DJ83)+SUM(DJ43:DJ61)</f>
        <v>7117830.9519138727</v>
      </c>
      <c r="DK85" s="442">
        <f>SUM(DK74:DK83)+SUM(DK43:DK61)</f>
        <v>7118181.6985475384</v>
      </c>
      <c r="DL85" s="441">
        <f>SUM(CZ85:DK85)</f>
        <v>83860957.380478844</v>
      </c>
      <c r="DM85" s="703">
        <f>DL85*3</f>
        <v>251582872.14143652</v>
      </c>
    </row>
    <row r="86" spans="2:117" s="160" customFormat="1" hidden="1" outlineLevel="1" x14ac:dyDescent="0.2">
      <c r="B86" s="161" t="s">
        <v>209</v>
      </c>
      <c r="C86" s="155"/>
      <c r="D86" s="162"/>
      <c r="E86" s="162"/>
      <c r="F86" s="156"/>
      <c r="G86" s="157"/>
      <c r="H86" s="157"/>
      <c r="I86" s="157"/>
      <c r="J86" s="157"/>
      <c r="K86" s="157"/>
      <c r="L86" s="157"/>
      <c r="M86" s="157">
        <f>M85-M87</f>
        <v>0</v>
      </c>
      <c r="N86" s="157">
        <f>N85-N87</f>
        <v>0</v>
      </c>
      <c r="O86" s="157">
        <f>O85-O87</f>
        <v>0</v>
      </c>
      <c r="P86" s="157">
        <f>P85-P87</f>
        <v>0</v>
      </c>
      <c r="Q86" s="157">
        <f>Q85-Q87</f>
        <v>0</v>
      </c>
      <c r="R86" s="163">
        <f>SUM(M86:Q86)</f>
        <v>0</v>
      </c>
      <c r="S86" s="155"/>
      <c r="T86" s="162"/>
      <c r="U86" s="162"/>
      <c r="V86" s="238">
        <f t="shared" ref="V86:AG86" si="464">SUM(V33:V42)*0.9</f>
        <v>0</v>
      </c>
      <c r="W86" s="238">
        <f t="shared" si="464"/>
        <v>0</v>
      </c>
      <c r="X86" s="238">
        <f t="shared" si="464"/>
        <v>0</v>
      </c>
      <c r="Y86" s="238">
        <f t="shared" si="464"/>
        <v>0</v>
      </c>
      <c r="Z86" s="238">
        <f t="shared" si="464"/>
        <v>0</v>
      </c>
      <c r="AA86" s="238">
        <f t="shared" si="464"/>
        <v>0</v>
      </c>
      <c r="AB86" s="238">
        <f t="shared" si="464"/>
        <v>0</v>
      </c>
      <c r="AC86" s="238">
        <f t="shared" si="464"/>
        <v>0</v>
      </c>
      <c r="AD86" s="238">
        <f t="shared" si="464"/>
        <v>0</v>
      </c>
      <c r="AE86" s="238">
        <f t="shared" si="464"/>
        <v>0</v>
      </c>
      <c r="AF86" s="238">
        <f t="shared" si="464"/>
        <v>0</v>
      </c>
      <c r="AG86" s="238">
        <f t="shared" si="464"/>
        <v>0</v>
      </c>
      <c r="AH86" s="239">
        <f t="shared" si="451"/>
        <v>0</v>
      </c>
      <c r="AI86" s="155"/>
      <c r="AJ86" s="162"/>
      <c r="AK86" s="162"/>
      <c r="AL86" s="352">
        <f t="shared" ref="AL86:AW86" si="465">SUM(AL33:AL42)*0.9</f>
        <v>5313.0000000000009</v>
      </c>
      <c r="AM86" s="352">
        <f t="shared" si="465"/>
        <v>34534.500000000007</v>
      </c>
      <c r="AN86" s="352">
        <f t="shared" si="465"/>
        <v>46488.750000000015</v>
      </c>
      <c r="AO86" s="352">
        <f t="shared" si="465"/>
        <v>40511.625000000007</v>
      </c>
      <c r="AP86" s="352">
        <f t="shared" si="465"/>
        <v>43500.187500000022</v>
      </c>
      <c r="AQ86" s="352">
        <f t="shared" si="465"/>
        <v>42005.906250000007</v>
      </c>
      <c r="AR86" s="352">
        <f t="shared" si="465"/>
        <v>42753.046875000015</v>
      </c>
      <c r="AS86" s="352">
        <f t="shared" si="465"/>
        <v>42379.476562500007</v>
      </c>
      <c r="AT86" s="352">
        <f t="shared" si="465"/>
        <v>49496.261718750007</v>
      </c>
      <c r="AU86" s="352">
        <f t="shared" si="465"/>
        <v>87517.869140625</v>
      </c>
      <c r="AV86" s="352">
        <f t="shared" si="465"/>
        <v>103157.0654296875</v>
      </c>
      <c r="AW86" s="352">
        <f t="shared" si="465"/>
        <v>95337.46728515625</v>
      </c>
      <c r="AX86" s="353">
        <f t="shared" si="452"/>
        <v>632995.15576171875</v>
      </c>
      <c r="AY86" s="155"/>
      <c r="AZ86" s="162"/>
      <c r="BA86" s="162"/>
      <c r="BB86" s="440">
        <f t="shared" ref="BB86:BM86" si="466">SUM(BB33:BB42)*0.9</f>
        <v>177337.79569463313</v>
      </c>
      <c r="BC86" s="440">
        <f t="shared" si="466"/>
        <v>286512.2730264946</v>
      </c>
      <c r="BD86" s="440">
        <f t="shared" si="466"/>
        <v>316260.30818070658</v>
      </c>
      <c r="BE86" s="440">
        <f t="shared" si="466"/>
        <v>304361.09411902179</v>
      </c>
      <c r="BF86" s="440">
        <f t="shared" si="466"/>
        <v>309120.77974369569</v>
      </c>
      <c r="BG86" s="440">
        <f t="shared" si="466"/>
        <v>307216.90549382608</v>
      </c>
      <c r="BH86" s="440">
        <f t="shared" si="466"/>
        <v>307978.45519377396</v>
      </c>
      <c r="BI86" s="440">
        <f t="shared" si="466"/>
        <v>307673.83531379484</v>
      </c>
      <c r="BJ86" s="440">
        <f t="shared" si="466"/>
        <v>307795.68326578644</v>
      </c>
      <c r="BK86" s="440">
        <f t="shared" si="466"/>
        <v>307746.94408498984</v>
      </c>
      <c r="BL86" s="440">
        <f t="shared" si="466"/>
        <v>307766.43975730846</v>
      </c>
      <c r="BM86" s="440">
        <f t="shared" si="466"/>
        <v>307758.64148838102</v>
      </c>
      <c r="BN86" s="441">
        <f t="shared" si="453"/>
        <v>3547529.1553624123</v>
      </c>
      <c r="BO86" s="155"/>
      <c r="BP86" s="162"/>
      <c r="BQ86" s="162"/>
      <c r="BR86" s="440">
        <f t="shared" ref="BR86:CC86" si="467">SUM(BR33:BR42)*0.9</f>
        <v>428957.47017810307</v>
      </c>
      <c r="BS86" s="440">
        <f t="shared" si="467"/>
        <v>850750.59316445666</v>
      </c>
      <c r="BT86" s="440">
        <f t="shared" si="467"/>
        <v>1031110.2890500069</v>
      </c>
      <c r="BU86" s="440">
        <f t="shared" si="467"/>
        <v>958966.41069578694</v>
      </c>
      <c r="BV86" s="440">
        <f t="shared" si="467"/>
        <v>987823.96203747485</v>
      </c>
      <c r="BW86" s="440">
        <f t="shared" si="467"/>
        <v>976280.94150079961</v>
      </c>
      <c r="BX86" s="440">
        <f t="shared" si="467"/>
        <v>980898.1497154698</v>
      </c>
      <c r="BY86" s="440">
        <f t="shared" si="467"/>
        <v>979051.2664296017</v>
      </c>
      <c r="BZ86" s="440">
        <f t="shared" si="467"/>
        <v>979790.01974394906</v>
      </c>
      <c r="CA86" s="440">
        <f t="shared" si="467"/>
        <v>979494.51841820986</v>
      </c>
      <c r="CB86" s="440">
        <f t="shared" si="467"/>
        <v>979612.71894850559</v>
      </c>
      <c r="CC86" s="440">
        <f t="shared" si="467"/>
        <v>979565.43873638718</v>
      </c>
      <c r="CD86" s="441">
        <f t="shared" si="454"/>
        <v>11112301.778618751</v>
      </c>
      <c r="CF86" s="155"/>
      <c r="CG86" s="162"/>
      <c r="CH86" s="162"/>
      <c r="CI86" s="440">
        <f t="shared" ref="CI86:CT86" si="468">SUM(CI33:CI42)*0.9</f>
        <v>1369793.2765388137</v>
      </c>
      <c r="CJ86" s="440">
        <f t="shared" si="468"/>
        <v>1736095.7598126652</v>
      </c>
      <c r="CK86" s="440">
        <f t="shared" si="468"/>
        <v>1865105.4718115397</v>
      </c>
      <c r="CL86" s="440">
        <f t="shared" si="468"/>
        <v>1832853.0438118211</v>
      </c>
      <c r="CM86" s="440">
        <f t="shared" si="468"/>
        <v>1840916.1508117507</v>
      </c>
      <c r="CN86" s="440">
        <f t="shared" si="468"/>
        <v>1838900.3740617684</v>
      </c>
      <c r="CO86" s="440">
        <f t="shared" si="468"/>
        <v>1839404.318249264</v>
      </c>
      <c r="CP86" s="440">
        <f t="shared" si="468"/>
        <v>1839278.3322023901</v>
      </c>
      <c r="CQ86" s="440">
        <f t="shared" si="468"/>
        <v>1839309.8287141086</v>
      </c>
      <c r="CR86" s="440">
        <f t="shared" si="468"/>
        <v>1839301.954586179</v>
      </c>
      <c r="CS86" s="440">
        <f t="shared" si="468"/>
        <v>1839303.923118161</v>
      </c>
      <c r="CT86" s="440">
        <f t="shared" si="468"/>
        <v>1839303.430985166</v>
      </c>
      <c r="CU86" s="441">
        <f t="shared" si="455"/>
        <v>21519565.864703633</v>
      </c>
      <c r="CW86" s="155"/>
      <c r="CX86" s="162"/>
      <c r="CY86" s="162"/>
      <c r="CZ86" s="440">
        <f t="shared" ref="CZ86:DK86" si="469">SUM(CZ33:CZ42)*0.9</f>
        <v>2997849.2341654729</v>
      </c>
      <c r="DA86" s="440">
        <f t="shared" si="469"/>
        <v>4001473.0774880438</v>
      </c>
      <c r="DB86" s="440">
        <f t="shared" si="469"/>
        <v>3885281.7306279899</v>
      </c>
      <c r="DC86" s="440">
        <f t="shared" si="469"/>
        <v>3914329.5673430031</v>
      </c>
      <c r="DD86" s="440">
        <f t="shared" si="469"/>
        <v>3907067.6081642495</v>
      </c>
      <c r="DE86" s="440">
        <f t="shared" si="469"/>
        <v>3908883.0979589378</v>
      </c>
      <c r="DF86" s="440">
        <f t="shared" si="469"/>
        <v>3908429.2255102661</v>
      </c>
      <c r="DG86" s="440">
        <f t="shared" si="469"/>
        <v>3908542.6936224336</v>
      </c>
      <c r="DH86" s="440">
        <f t="shared" si="469"/>
        <v>3908514.3265943918</v>
      </c>
      <c r="DI86" s="440">
        <f t="shared" si="469"/>
        <v>3908521.418351402</v>
      </c>
      <c r="DJ86" s="440">
        <f t="shared" si="469"/>
        <v>3908519.6454121503</v>
      </c>
      <c r="DK86" s="440">
        <f t="shared" si="469"/>
        <v>3908520.0886469628</v>
      </c>
      <c r="DL86" s="441">
        <f t="shared" si="456"/>
        <v>46065931.7138853</v>
      </c>
    </row>
    <row r="87" spans="2:117" s="160" customFormat="1" hidden="1" outlineLevel="1" x14ac:dyDescent="0.2">
      <c r="B87" s="165" t="s">
        <v>211</v>
      </c>
      <c r="C87" s="166"/>
      <c r="D87" s="166"/>
      <c r="E87" s="166"/>
      <c r="F87" s="167"/>
      <c r="G87" s="168"/>
      <c r="H87" s="168"/>
      <c r="I87" s="168"/>
      <c r="J87" s="168"/>
      <c r="K87" s="168"/>
      <c r="L87" s="168"/>
      <c r="M87" s="168">
        <f>M43+M70</f>
        <v>0</v>
      </c>
      <c r="N87" s="168">
        <f>N43+N70</f>
        <v>0</v>
      </c>
      <c r="O87" s="168">
        <f>O43+O70</f>
        <v>0</v>
      </c>
      <c r="P87" s="168">
        <f>P43+P70</f>
        <v>0</v>
      </c>
      <c r="Q87" s="168">
        <f>Q43+Q70</f>
        <v>0</v>
      </c>
      <c r="R87" s="163">
        <f>SUM(M87:Q87)</f>
        <v>0</v>
      </c>
      <c r="S87" s="166"/>
      <c r="T87" s="166"/>
      <c r="U87" s="166"/>
      <c r="V87" s="240">
        <f t="shared" ref="V87:AG87" si="470">SUM(V43:V71)</f>
        <v>0</v>
      </c>
      <c r="W87" s="240">
        <f t="shared" si="470"/>
        <v>0</v>
      </c>
      <c r="X87" s="240">
        <f t="shared" si="470"/>
        <v>0</v>
      </c>
      <c r="Y87" s="240">
        <f t="shared" si="470"/>
        <v>0</v>
      </c>
      <c r="Z87" s="240">
        <f t="shared" si="470"/>
        <v>0</v>
      </c>
      <c r="AA87" s="240">
        <f t="shared" si="470"/>
        <v>0</v>
      </c>
      <c r="AB87" s="240">
        <f t="shared" si="470"/>
        <v>0</v>
      </c>
      <c r="AC87" s="240">
        <f t="shared" si="470"/>
        <v>0</v>
      </c>
      <c r="AD87" s="240">
        <f t="shared" si="470"/>
        <v>0</v>
      </c>
      <c r="AE87" s="240">
        <f t="shared" si="470"/>
        <v>0</v>
      </c>
      <c r="AF87" s="240">
        <f t="shared" si="470"/>
        <v>0</v>
      </c>
      <c r="AG87" s="240">
        <f t="shared" si="470"/>
        <v>0</v>
      </c>
      <c r="AH87" s="296">
        <f t="shared" si="451"/>
        <v>0</v>
      </c>
      <c r="AI87" s="166"/>
      <c r="AJ87" s="166"/>
      <c r="AK87" s="166"/>
      <c r="AL87" s="354">
        <f t="shared" ref="AL87:AW87" si="471">SUM(AL43:AL70)</f>
        <v>2746.5833333333335</v>
      </c>
      <c r="AM87" s="354">
        <f t="shared" si="471"/>
        <v>17852.791666666668</v>
      </c>
      <c r="AN87" s="354">
        <f t="shared" si="471"/>
        <v>24032.604166666675</v>
      </c>
      <c r="AO87" s="354">
        <f t="shared" si="471"/>
        <v>20942.697916666668</v>
      </c>
      <c r="AP87" s="354">
        <f t="shared" si="471"/>
        <v>22487.651041666675</v>
      </c>
      <c r="AQ87" s="354">
        <f t="shared" si="471"/>
        <v>21715.174479166668</v>
      </c>
      <c r="AR87" s="354">
        <f t="shared" si="471"/>
        <v>22101.412760416675</v>
      </c>
      <c r="AS87" s="354">
        <f t="shared" si="471"/>
        <v>21908.293619791668</v>
      </c>
      <c r="AT87" s="354">
        <f t="shared" si="471"/>
        <v>25587.353190104175</v>
      </c>
      <c r="AU87" s="354">
        <f t="shared" si="471"/>
        <v>45242.823404947922</v>
      </c>
      <c r="AV87" s="354">
        <f t="shared" si="471"/>
        <v>53327.588297526047</v>
      </c>
      <c r="AW87" s="354">
        <f t="shared" si="471"/>
        <v>49285.205851236984</v>
      </c>
      <c r="AX87" s="355">
        <f t="shared" si="452"/>
        <v>327230.17972819018</v>
      </c>
      <c r="AY87" s="166"/>
      <c r="AZ87" s="166"/>
      <c r="BA87" s="166"/>
      <c r="BB87" s="442">
        <f t="shared" ref="BB87:BM87" si="472">SUM(BB43:BB70)</f>
        <v>91692.602765302305</v>
      </c>
      <c r="BC87" s="442">
        <f t="shared" si="472"/>
        <v>148154.44157406027</v>
      </c>
      <c r="BD87" s="442">
        <f t="shared" si="472"/>
        <v>163553.42304669388</v>
      </c>
      <c r="BE87" s="442">
        <f t="shared" si="472"/>
        <v>157420.0674307094</v>
      </c>
      <c r="BF87" s="442">
        <f t="shared" si="472"/>
        <v>159896.36702853846</v>
      </c>
      <c r="BG87" s="442">
        <f t="shared" si="472"/>
        <v>158925.93487191279</v>
      </c>
      <c r="BH87" s="442">
        <f t="shared" si="472"/>
        <v>159331.68445675573</v>
      </c>
      <c r="BI87" s="442">
        <f t="shared" si="472"/>
        <v>159184.76425473718</v>
      </c>
      <c r="BJ87" s="442">
        <f t="shared" si="472"/>
        <v>159256.98951347335</v>
      </c>
      <c r="BK87" s="442">
        <f t="shared" si="472"/>
        <v>159239.87444066658</v>
      </c>
      <c r="BL87" s="442">
        <f t="shared" si="472"/>
        <v>159257.02362164101</v>
      </c>
      <c r="BM87" s="442">
        <f t="shared" si="472"/>
        <v>159259.17920712146</v>
      </c>
      <c r="BN87" s="443">
        <f t="shared" si="453"/>
        <v>1835172.3522116125</v>
      </c>
      <c r="BO87" s="166"/>
      <c r="BP87" s="166"/>
      <c r="BQ87" s="166"/>
      <c r="BR87" s="442">
        <f t="shared" ref="BR87:CC87" si="473">SUM(BR43:BR70)</f>
        <v>222244.54469360167</v>
      </c>
      <c r="BS87" s="442">
        <f t="shared" si="473"/>
        <v>440972.74156507052</v>
      </c>
      <c r="BT87" s="442">
        <f t="shared" si="473"/>
        <v>534805.65413044835</v>
      </c>
      <c r="BU87" s="442">
        <f t="shared" si="473"/>
        <v>498031.13683868508</v>
      </c>
      <c r="BV87" s="442">
        <f t="shared" si="473"/>
        <v>513404.76052297978</v>
      </c>
      <c r="BW87" s="442">
        <f t="shared" si="473"/>
        <v>507836.15072090254</v>
      </c>
      <c r="BX87" s="442">
        <f t="shared" si="473"/>
        <v>510571.82935441897</v>
      </c>
      <c r="BY87" s="442">
        <f t="shared" si="473"/>
        <v>509922.26327461231</v>
      </c>
      <c r="BZ87" s="442">
        <f t="shared" si="473"/>
        <v>510571.20690843498</v>
      </c>
      <c r="CA87" s="442">
        <f t="shared" si="473"/>
        <v>510652.10700656817</v>
      </c>
      <c r="CB87" s="442">
        <f t="shared" si="473"/>
        <v>510917.66482501948</v>
      </c>
      <c r="CC87" s="442">
        <f t="shared" si="473"/>
        <v>511072.1198231306</v>
      </c>
      <c r="CD87" s="443">
        <f t="shared" si="454"/>
        <v>5781002.1796638723</v>
      </c>
      <c r="CE87" s="528"/>
      <c r="CF87" s="166"/>
      <c r="CG87" s="166"/>
      <c r="CH87" s="166"/>
      <c r="CI87" s="442">
        <f t="shared" ref="CI87:CT87" si="474">SUM(CI43:CI70)</f>
        <v>714375.70712162193</v>
      </c>
      <c r="CJ87" s="442">
        <f t="shared" si="474"/>
        <v>904323.58993578539</v>
      </c>
      <c r="CK87" s="442">
        <f t="shared" si="474"/>
        <v>971528.48923056899</v>
      </c>
      <c r="CL87" s="442">
        <f t="shared" si="474"/>
        <v>955303.99474402913</v>
      </c>
      <c r="CM87" s="442">
        <f t="shared" si="474"/>
        <v>959864.75741067587</v>
      </c>
      <c r="CN87" s="442">
        <f t="shared" si="474"/>
        <v>959166.1259083997</v>
      </c>
      <c r="CO87" s="442">
        <f t="shared" si="474"/>
        <v>959727.14805280557</v>
      </c>
      <c r="CP87" s="442">
        <f t="shared" si="474"/>
        <v>959924.96125193627</v>
      </c>
      <c r="CQ87" s="442">
        <f t="shared" si="474"/>
        <v>960171.31809548207</v>
      </c>
      <c r="CR87" s="442">
        <f t="shared" si="474"/>
        <v>960368.56276000815</v>
      </c>
      <c r="CS87" s="442">
        <f t="shared" si="474"/>
        <v>960545.73123486224</v>
      </c>
      <c r="CT87" s="442">
        <f t="shared" si="474"/>
        <v>960699.60880201147</v>
      </c>
      <c r="CU87" s="443">
        <f t="shared" si="455"/>
        <v>11225999.994548187</v>
      </c>
      <c r="CV87" s="528"/>
      <c r="CW87" s="166"/>
      <c r="CX87" s="166"/>
      <c r="CY87" s="166"/>
      <c r="CZ87" s="442">
        <f t="shared" ref="CZ87:DK87" si="475">SUM(CZ43:CZ70)</f>
        <v>1562361.8823909108</v>
      </c>
      <c r="DA87" s="442">
        <f t="shared" si="475"/>
        <v>2082520.7090819934</v>
      </c>
      <c r="DB87" s="442">
        <f t="shared" si="475"/>
        <v>2023618.900836207</v>
      </c>
      <c r="DC87" s="442">
        <f t="shared" si="475"/>
        <v>2039653.7634468148</v>
      </c>
      <c r="DD87" s="442">
        <f t="shared" si="475"/>
        <v>2036790.7820246795</v>
      </c>
      <c r="DE87" s="442">
        <f t="shared" si="475"/>
        <v>2038509.044831916</v>
      </c>
      <c r="DF87" s="442">
        <f t="shared" si="475"/>
        <v>2038956.6819003455</v>
      </c>
      <c r="DG87" s="442">
        <f t="shared" si="475"/>
        <v>2039612.3250571983</v>
      </c>
      <c r="DH87" s="442">
        <f t="shared" si="475"/>
        <v>2040120.0226389493</v>
      </c>
      <c r="DI87" s="442">
        <f t="shared" si="475"/>
        <v>2040580.7555681055</v>
      </c>
      <c r="DJ87" s="442">
        <f t="shared" si="475"/>
        <v>2040979.7724948362</v>
      </c>
      <c r="DK87" s="442">
        <f t="shared" si="475"/>
        <v>2041329.9434022959</v>
      </c>
      <c r="DL87" s="443">
        <f t="shared" si="456"/>
        <v>24025034.583674252</v>
      </c>
      <c r="DM87" s="528"/>
    </row>
    <row r="88" spans="2:117" s="160" customFormat="1" hidden="1" outlineLevel="1" x14ac:dyDescent="0.2">
      <c r="B88" s="540" t="s">
        <v>208</v>
      </c>
      <c r="C88" s="159"/>
      <c r="D88" s="159"/>
      <c r="E88" s="159"/>
      <c r="F88" s="541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3"/>
      <c r="S88" s="159"/>
      <c r="T88" s="159"/>
      <c r="U88" s="159"/>
      <c r="V88" s="544">
        <f t="shared" ref="V88:AG88" si="476">SUM(V74:V83)</f>
        <v>0</v>
      </c>
      <c r="W88" s="544">
        <f t="shared" si="476"/>
        <v>0</v>
      </c>
      <c r="X88" s="544">
        <f t="shared" si="476"/>
        <v>0</v>
      </c>
      <c r="Y88" s="544">
        <f t="shared" si="476"/>
        <v>0</v>
      </c>
      <c r="Z88" s="544">
        <f t="shared" si="476"/>
        <v>0</v>
      </c>
      <c r="AA88" s="544">
        <f t="shared" si="476"/>
        <v>0</v>
      </c>
      <c r="AB88" s="544">
        <f t="shared" si="476"/>
        <v>0</v>
      </c>
      <c r="AC88" s="544">
        <f t="shared" si="476"/>
        <v>0</v>
      </c>
      <c r="AD88" s="544">
        <f t="shared" si="476"/>
        <v>0</v>
      </c>
      <c r="AE88" s="544">
        <f t="shared" si="476"/>
        <v>0</v>
      </c>
      <c r="AF88" s="544">
        <f t="shared" si="476"/>
        <v>0</v>
      </c>
      <c r="AG88" s="544">
        <f t="shared" si="476"/>
        <v>0</v>
      </c>
      <c r="AH88" s="545">
        <f t="shared" si="451"/>
        <v>0</v>
      </c>
      <c r="AI88" s="159"/>
      <c r="AJ88" s="159"/>
      <c r="AK88" s="159"/>
      <c r="AL88" s="546">
        <f t="shared" ref="AL88:AW88" si="477">SUM(AL74:AL83)</f>
        <v>7876.741</v>
      </c>
      <c r="AM88" s="546">
        <f t="shared" si="477"/>
        <v>51198.816500000008</v>
      </c>
      <c r="AN88" s="546">
        <f t="shared" si="477"/>
        <v>68921.483750000014</v>
      </c>
      <c r="AO88" s="546">
        <f t="shared" si="477"/>
        <v>60060.150125000007</v>
      </c>
      <c r="AP88" s="546">
        <f t="shared" si="477"/>
        <v>64490.816937500014</v>
      </c>
      <c r="AQ88" s="546">
        <f t="shared" si="477"/>
        <v>62275.483531250014</v>
      </c>
      <c r="AR88" s="546">
        <f t="shared" si="477"/>
        <v>63383.150234375018</v>
      </c>
      <c r="AS88" s="546">
        <f t="shared" si="477"/>
        <v>62829.316882812505</v>
      </c>
      <c r="AT88" s="546">
        <f t="shared" si="477"/>
        <v>73380.243558593749</v>
      </c>
      <c r="AU88" s="546">
        <f t="shared" si="477"/>
        <v>129748.84022070312</v>
      </c>
      <c r="AV88" s="546">
        <f t="shared" si="477"/>
        <v>152934.59188964847</v>
      </c>
      <c r="AW88" s="546">
        <f t="shared" si="477"/>
        <v>141341.71605517578</v>
      </c>
      <c r="AX88" s="547">
        <f t="shared" si="452"/>
        <v>938441.35068505863</v>
      </c>
      <c r="AY88" s="159"/>
      <c r="AZ88" s="159"/>
      <c r="BA88" s="159"/>
      <c r="BB88" s="548">
        <f t="shared" ref="BB88:BM88" si="478">SUM(BB74:BB83)</f>
        <v>262910.57523010357</v>
      </c>
      <c r="BC88" s="548">
        <f t="shared" si="478"/>
        <v>424766.22773404559</v>
      </c>
      <c r="BD88" s="548">
        <f t="shared" si="478"/>
        <v>468868.91325420799</v>
      </c>
      <c r="BE88" s="548">
        <f t="shared" si="478"/>
        <v>451227.839046143</v>
      </c>
      <c r="BF88" s="548">
        <f t="shared" si="478"/>
        <v>458284.26872936904</v>
      </c>
      <c r="BG88" s="548">
        <f t="shared" si="478"/>
        <v>455461.69685607863</v>
      </c>
      <c r="BH88" s="548">
        <f t="shared" si="478"/>
        <v>456590.72560539475</v>
      </c>
      <c r="BI88" s="548">
        <f t="shared" si="478"/>
        <v>456139.11410566833</v>
      </c>
      <c r="BJ88" s="548">
        <f t="shared" si="478"/>
        <v>456319.7587055589</v>
      </c>
      <c r="BK88" s="548">
        <f t="shared" si="478"/>
        <v>456247.50086560263</v>
      </c>
      <c r="BL88" s="548">
        <f t="shared" si="478"/>
        <v>456276.40400158509</v>
      </c>
      <c r="BM88" s="548">
        <f t="shared" si="478"/>
        <v>456264.84274719219</v>
      </c>
      <c r="BN88" s="443">
        <f t="shared" si="453"/>
        <v>5259357.8668809496</v>
      </c>
      <c r="BO88" s="159"/>
      <c r="BP88" s="159"/>
      <c r="BQ88" s="159"/>
      <c r="BR88" s="548">
        <f t="shared" ref="BR88:CC88" si="479">SUM(BR74:BR83)</f>
        <v>635947.09064711863</v>
      </c>
      <c r="BS88" s="548">
        <f t="shared" si="479"/>
        <v>1261272.7419448139</v>
      </c>
      <c r="BT88" s="548">
        <f t="shared" si="479"/>
        <v>1528663.4084852324</v>
      </c>
      <c r="BU88" s="548">
        <f t="shared" si="479"/>
        <v>1421707.1418690649</v>
      </c>
      <c r="BV88" s="548">
        <f t="shared" si="479"/>
        <v>1464489.6485155323</v>
      </c>
      <c r="BW88" s="548">
        <f t="shared" si="479"/>
        <v>1447376.6458569448</v>
      </c>
      <c r="BX88" s="548">
        <f t="shared" si="479"/>
        <v>1454221.8469203799</v>
      </c>
      <c r="BY88" s="548">
        <f t="shared" si="479"/>
        <v>1451483.7664950059</v>
      </c>
      <c r="BZ88" s="548">
        <f t="shared" si="479"/>
        <v>1452578.9986651558</v>
      </c>
      <c r="CA88" s="548">
        <f t="shared" si="479"/>
        <v>1452140.9057970957</v>
      </c>
      <c r="CB88" s="548">
        <f t="shared" si="479"/>
        <v>1452316.1429443194</v>
      </c>
      <c r="CC88" s="548">
        <f t="shared" si="479"/>
        <v>1452246.0480854302</v>
      </c>
      <c r="CD88" s="443">
        <f t="shared" si="454"/>
        <v>16474444.386226095</v>
      </c>
      <c r="CE88" s="528"/>
      <c r="CF88" s="159"/>
      <c r="CG88" s="159"/>
      <c r="CH88" s="159"/>
      <c r="CI88" s="548">
        <f t="shared" ref="CI88:CT88" si="480">SUM(CI74:CI83)</f>
        <v>2030774.865958519</v>
      </c>
      <c r="CJ88" s="548">
        <f t="shared" si="480"/>
        <v>2573833.3617998441</v>
      </c>
      <c r="CK88" s="548">
        <f t="shared" si="480"/>
        <v>2765095.5654323921</v>
      </c>
      <c r="CL88" s="548">
        <f t="shared" si="480"/>
        <v>2717280.0145242554</v>
      </c>
      <c r="CM88" s="548">
        <f t="shared" si="480"/>
        <v>2729233.9022512897</v>
      </c>
      <c r="CN88" s="548">
        <f t="shared" si="480"/>
        <v>2726245.4303195309</v>
      </c>
      <c r="CO88" s="548">
        <f t="shared" si="480"/>
        <v>2726992.5483024702</v>
      </c>
      <c r="CP88" s="548">
        <f t="shared" si="480"/>
        <v>2726805.7688067355</v>
      </c>
      <c r="CQ88" s="548">
        <f t="shared" si="480"/>
        <v>2726852.4636806692</v>
      </c>
      <c r="CR88" s="548">
        <f t="shared" si="480"/>
        <v>2726840.7899621855</v>
      </c>
      <c r="CS88" s="548">
        <f t="shared" si="480"/>
        <v>2726843.7083918066</v>
      </c>
      <c r="CT88" s="548">
        <f t="shared" si="480"/>
        <v>2726842.978784401</v>
      </c>
      <c r="CU88" s="443">
        <f t="shared" si="455"/>
        <v>31903641.398214106</v>
      </c>
      <c r="CV88" s="528"/>
      <c r="CW88" s="159"/>
      <c r="CX88" s="159"/>
      <c r="CY88" s="159"/>
      <c r="CZ88" s="548">
        <f t="shared" ref="CZ88:DK88" si="481">SUM(CZ74:CZ83)</f>
        <v>4444434.7778222812</v>
      </c>
      <c r="DA88" s="548">
        <f t="shared" si="481"/>
        <v>5932348.4001216358</v>
      </c>
      <c r="DB88" s="548">
        <f t="shared" si="481"/>
        <v>5760089.9499695916</v>
      </c>
      <c r="DC88" s="548">
        <f t="shared" si="481"/>
        <v>5803154.5625076033</v>
      </c>
      <c r="DD88" s="548">
        <f t="shared" si="481"/>
        <v>5792388.4093730999</v>
      </c>
      <c r="DE88" s="548">
        <f t="shared" si="481"/>
        <v>5795079.9476567255</v>
      </c>
      <c r="DF88" s="548">
        <f t="shared" si="481"/>
        <v>5794407.0630858196</v>
      </c>
      <c r="DG88" s="548">
        <f t="shared" si="481"/>
        <v>5794575.2842285447</v>
      </c>
      <c r="DH88" s="548">
        <f t="shared" si="481"/>
        <v>5794533.2289428636</v>
      </c>
      <c r="DI88" s="548">
        <f t="shared" si="481"/>
        <v>5794543.7427642839</v>
      </c>
      <c r="DJ88" s="548">
        <f t="shared" si="481"/>
        <v>5794541.11430893</v>
      </c>
      <c r="DK88" s="548">
        <f t="shared" si="481"/>
        <v>5794541.7714227689</v>
      </c>
      <c r="DL88" s="443">
        <f t="shared" si="456"/>
        <v>68294638.25220415</v>
      </c>
      <c r="DM88" s="528"/>
    </row>
    <row r="89" spans="2:117" s="160" customFormat="1" hidden="1" outlineLevel="1" x14ac:dyDescent="0.2">
      <c r="B89" s="540" t="s">
        <v>210</v>
      </c>
      <c r="C89" s="159"/>
      <c r="D89" s="159"/>
      <c r="E89" s="159"/>
      <c r="F89" s="541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3"/>
      <c r="S89" s="159"/>
      <c r="T89" s="159"/>
      <c r="U89" s="159"/>
      <c r="V89" s="544">
        <f t="shared" ref="V89:AG89" si="482">(V88-SUM(V33:V42))-V71</f>
        <v>0</v>
      </c>
      <c r="W89" s="544">
        <f t="shared" si="482"/>
        <v>0</v>
      </c>
      <c r="X89" s="544">
        <f t="shared" si="482"/>
        <v>0</v>
      </c>
      <c r="Y89" s="544">
        <f t="shared" si="482"/>
        <v>0</v>
      </c>
      <c r="Z89" s="544">
        <f t="shared" si="482"/>
        <v>0</v>
      </c>
      <c r="AA89" s="544">
        <f t="shared" si="482"/>
        <v>0</v>
      </c>
      <c r="AB89" s="544">
        <f t="shared" si="482"/>
        <v>0</v>
      </c>
      <c r="AC89" s="544">
        <f t="shared" si="482"/>
        <v>0</v>
      </c>
      <c r="AD89" s="544">
        <f t="shared" si="482"/>
        <v>0</v>
      </c>
      <c r="AE89" s="544">
        <f t="shared" si="482"/>
        <v>0</v>
      </c>
      <c r="AF89" s="544">
        <f t="shared" si="482"/>
        <v>0</v>
      </c>
      <c r="AG89" s="544">
        <f t="shared" si="482"/>
        <v>0</v>
      </c>
      <c r="AH89" s="545">
        <f t="shared" si="451"/>
        <v>0</v>
      </c>
      <c r="AI89" s="159"/>
      <c r="AJ89" s="159"/>
      <c r="AK89" s="159"/>
      <c r="AL89" s="546">
        <f t="shared" ref="AL89:AW89" si="483">AL88-SUM(AL33:AL42)</f>
        <v>1973.407666666666</v>
      </c>
      <c r="AM89" s="546">
        <f t="shared" si="483"/>
        <v>12827.149833333337</v>
      </c>
      <c r="AN89" s="546">
        <f t="shared" si="483"/>
        <v>17267.317083333335</v>
      </c>
      <c r="AO89" s="546">
        <f t="shared" si="483"/>
        <v>15047.233458333336</v>
      </c>
      <c r="AP89" s="546">
        <f t="shared" si="483"/>
        <v>16157.275270833328</v>
      </c>
      <c r="AQ89" s="546">
        <f t="shared" si="483"/>
        <v>15602.254364583343</v>
      </c>
      <c r="AR89" s="546">
        <f t="shared" si="483"/>
        <v>15879.764817708339</v>
      </c>
      <c r="AS89" s="546">
        <f t="shared" si="483"/>
        <v>15741.009591145834</v>
      </c>
      <c r="AT89" s="546">
        <f t="shared" si="483"/>
        <v>18384.397204427078</v>
      </c>
      <c r="AU89" s="546">
        <f t="shared" si="483"/>
        <v>32506.763397786446</v>
      </c>
      <c r="AV89" s="546">
        <f t="shared" si="483"/>
        <v>38315.630301106794</v>
      </c>
      <c r="AW89" s="546">
        <f t="shared" si="483"/>
        <v>35411.196849446613</v>
      </c>
      <c r="AX89" s="547">
        <f t="shared" si="452"/>
        <v>235113.39983870444</v>
      </c>
      <c r="AY89" s="159"/>
      <c r="AZ89" s="159"/>
      <c r="BA89" s="159"/>
      <c r="BB89" s="548">
        <f t="shared" ref="BB89:BM89" si="484">BB88-SUM(BB33:BB42)</f>
        <v>65868.580013844534</v>
      </c>
      <c r="BC89" s="548">
        <f t="shared" si="484"/>
        <v>106419.25770460715</v>
      </c>
      <c r="BD89" s="548">
        <f t="shared" si="484"/>
        <v>117468.57083120069</v>
      </c>
      <c r="BE89" s="548">
        <f t="shared" si="484"/>
        <v>113048.84558056324</v>
      </c>
      <c r="BF89" s="548">
        <f t="shared" si="484"/>
        <v>114816.73568081827</v>
      </c>
      <c r="BG89" s="548">
        <f t="shared" si="484"/>
        <v>114109.57964071631</v>
      </c>
      <c r="BH89" s="548">
        <f t="shared" si="484"/>
        <v>114392.44205675705</v>
      </c>
      <c r="BI89" s="548">
        <f t="shared" si="484"/>
        <v>114279.29709034075</v>
      </c>
      <c r="BJ89" s="548">
        <f t="shared" si="484"/>
        <v>114324.55507690727</v>
      </c>
      <c r="BK89" s="548">
        <f t="shared" si="484"/>
        <v>114306.45188228058</v>
      </c>
      <c r="BL89" s="548">
        <f t="shared" si="484"/>
        <v>114313.69316013128</v>
      </c>
      <c r="BM89" s="548">
        <f t="shared" si="484"/>
        <v>114310.79664899106</v>
      </c>
      <c r="BN89" s="443">
        <f t="shared" si="453"/>
        <v>1317658.8053671583</v>
      </c>
      <c r="BO89" s="159"/>
      <c r="BP89" s="159"/>
      <c r="BQ89" s="159"/>
      <c r="BR89" s="548">
        <f t="shared" ref="BR89:CC89" si="485">BR88-SUM(BR33:BR42)</f>
        <v>159327.67933811521</v>
      </c>
      <c r="BS89" s="548">
        <f t="shared" si="485"/>
        <v>315994.30509541754</v>
      </c>
      <c r="BT89" s="548">
        <f t="shared" si="485"/>
        <v>382985.30954078026</v>
      </c>
      <c r="BU89" s="548">
        <f t="shared" si="485"/>
        <v>356188.90776263503</v>
      </c>
      <c r="BV89" s="548">
        <f t="shared" si="485"/>
        <v>366907.46847389359</v>
      </c>
      <c r="BW89" s="548">
        <f t="shared" si="485"/>
        <v>362620.0441893898</v>
      </c>
      <c r="BX89" s="548">
        <f t="shared" si="485"/>
        <v>364335.01390319131</v>
      </c>
      <c r="BY89" s="548">
        <f t="shared" si="485"/>
        <v>363649.02601767075</v>
      </c>
      <c r="BZ89" s="548">
        <f t="shared" si="485"/>
        <v>363923.42117187916</v>
      </c>
      <c r="CA89" s="548">
        <f t="shared" si="485"/>
        <v>363813.66311019589</v>
      </c>
      <c r="CB89" s="548">
        <f t="shared" si="485"/>
        <v>363857.56633486878</v>
      </c>
      <c r="CC89" s="548">
        <f t="shared" si="485"/>
        <v>363840.005045</v>
      </c>
      <c r="CD89" s="443">
        <f t="shared" si="454"/>
        <v>4127442.4099830375</v>
      </c>
      <c r="CE89" s="528"/>
      <c r="CF89" s="159"/>
      <c r="CG89" s="159"/>
      <c r="CH89" s="159"/>
      <c r="CI89" s="548">
        <f t="shared" ref="CI89:CT89" si="486">CI88-SUM(CI33:CI42)</f>
        <v>508782.3364709483</v>
      </c>
      <c r="CJ89" s="548">
        <f t="shared" si="486"/>
        <v>644838.07311910507</v>
      </c>
      <c r="CK89" s="548">
        <f t="shared" si="486"/>
        <v>692756.15230845916</v>
      </c>
      <c r="CL89" s="548">
        <f t="shared" si="486"/>
        <v>680776.63251112076</v>
      </c>
      <c r="CM89" s="548">
        <f t="shared" si="486"/>
        <v>683771.51246045553</v>
      </c>
      <c r="CN89" s="548">
        <f t="shared" si="486"/>
        <v>683022.79247312155</v>
      </c>
      <c r="CO89" s="548">
        <f t="shared" si="486"/>
        <v>683209.97246995475</v>
      </c>
      <c r="CP89" s="548">
        <f t="shared" si="486"/>
        <v>683163.17747074668</v>
      </c>
      <c r="CQ89" s="548">
        <f t="shared" si="486"/>
        <v>683174.87622054853</v>
      </c>
      <c r="CR89" s="548">
        <f t="shared" si="486"/>
        <v>683171.95153309777</v>
      </c>
      <c r="CS89" s="548">
        <f t="shared" si="486"/>
        <v>683172.68270496093</v>
      </c>
      <c r="CT89" s="548">
        <f t="shared" si="486"/>
        <v>683172.49991199444</v>
      </c>
      <c r="CU89" s="443">
        <f t="shared" si="455"/>
        <v>7993012.659654513</v>
      </c>
      <c r="CV89" s="528"/>
      <c r="CW89" s="159"/>
      <c r="CX89" s="159"/>
      <c r="CY89" s="159"/>
      <c r="CZ89" s="548">
        <f t="shared" ref="CZ89:DK89" si="487">CZ88-SUM(CZ33:CZ42)</f>
        <v>1113491.1843050891</v>
      </c>
      <c r="DA89" s="548">
        <f t="shared" si="487"/>
        <v>1486267.2029126985</v>
      </c>
      <c r="DB89" s="548">
        <f t="shared" si="487"/>
        <v>1443110.249271825</v>
      </c>
      <c r="DC89" s="548">
        <f t="shared" si="487"/>
        <v>1453899.4876820445</v>
      </c>
      <c r="DD89" s="548">
        <f t="shared" si="487"/>
        <v>1451202.1780794896</v>
      </c>
      <c r="DE89" s="548">
        <f t="shared" si="487"/>
        <v>1451876.5054801283</v>
      </c>
      <c r="DF89" s="548">
        <f t="shared" si="487"/>
        <v>1451707.9236299684</v>
      </c>
      <c r="DG89" s="548">
        <f t="shared" si="487"/>
        <v>1451750.0690925075</v>
      </c>
      <c r="DH89" s="548">
        <f t="shared" si="487"/>
        <v>1451739.5327268727</v>
      </c>
      <c r="DI89" s="548">
        <f t="shared" si="487"/>
        <v>1451742.1668182816</v>
      </c>
      <c r="DJ89" s="548">
        <f t="shared" si="487"/>
        <v>1451741.5082954299</v>
      </c>
      <c r="DK89" s="548">
        <f t="shared" si="487"/>
        <v>1451741.6729261437</v>
      </c>
      <c r="DL89" s="443">
        <f t="shared" si="456"/>
        <v>17110269.681220479</v>
      </c>
      <c r="DM89" s="528"/>
    </row>
    <row r="90" spans="2:117" s="125" customFormat="1" collapsed="1" x14ac:dyDescent="0.2">
      <c r="B90" s="120"/>
      <c r="C90" s="121"/>
      <c r="D90" s="122"/>
      <c r="E90" s="122"/>
      <c r="F90" s="123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124"/>
      <c r="S90" s="121"/>
      <c r="T90" s="122"/>
      <c r="U90" s="122"/>
      <c r="V90" s="123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124"/>
      <c r="AI90" s="517"/>
      <c r="AJ90" s="122"/>
      <c r="AK90" s="122"/>
      <c r="AL90" s="123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124"/>
      <c r="AY90" s="121"/>
      <c r="AZ90" s="122"/>
      <c r="BA90" s="122"/>
      <c r="BB90" s="123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124"/>
      <c r="BO90" s="121"/>
      <c r="BP90" s="122"/>
      <c r="BQ90" s="122"/>
      <c r="BR90" s="123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124"/>
      <c r="CF90" s="121"/>
      <c r="CG90" s="122"/>
      <c r="CH90" s="122"/>
      <c r="CI90" s="123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124"/>
      <c r="CW90" s="121"/>
      <c r="CX90" s="122"/>
      <c r="CY90" s="122"/>
      <c r="CZ90" s="123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124"/>
    </row>
    <row r="91" spans="2:117" x14ac:dyDescent="0.2">
      <c r="B91" s="14"/>
      <c r="C91" s="7"/>
      <c r="D91" s="99"/>
      <c r="E91" s="99"/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  <c r="S91" s="7"/>
      <c r="V91" s="241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27"/>
      <c r="AI91" s="7"/>
      <c r="AL91" s="326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8"/>
      <c r="AY91" s="7"/>
      <c r="AZ91" s="99"/>
      <c r="BA91" s="99"/>
      <c r="BB91" s="417"/>
      <c r="BC91" s="418"/>
      <c r="BD91" s="418"/>
      <c r="BE91" s="418"/>
      <c r="BF91" s="418"/>
      <c r="BG91" s="418"/>
      <c r="BH91" s="418"/>
      <c r="BI91" s="418"/>
      <c r="BJ91" s="418"/>
      <c r="BK91" s="418"/>
      <c r="BL91" s="418"/>
      <c r="BM91" s="418"/>
      <c r="BN91" s="419"/>
      <c r="BO91" s="7"/>
      <c r="BP91" s="99"/>
      <c r="BQ91" s="99"/>
      <c r="BR91" s="417"/>
      <c r="BS91" s="418"/>
      <c r="BT91" s="418"/>
      <c r="BU91" s="418"/>
      <c r="BV91" s="418"/>
      <c r="BW91" s="418"/>
      <c r="BX91" s="418"/>
      <c r="BY91" s="418"/>
      <c r="BZ91" s="418"/>
      <c r="CA91" s="418"/>
      <c r="CB91" s="418"/>
      <c r="CC91" s="418"/>
      <c r="CD91" s="419"/>
      <c r="CF91" s="7"/>
      <c r="CG91" s="99"/>
      <c r="CH91" s="99"/>
      <c r="CI91" s="417"/>
      <c r="CJ91" s="418"/>
      <c r="CK91" s="418"/>
      <c r="CL91" s="418"/>
      <c r="CM91" s="418"/>
      <c r="CN91" s="418"/>
      <c r="CO91" s="418"/>
      <c r="CP91" s="418"/>
      <c r="CQ91" s="418"/>
      <c r="CR91" s="418"/>
      <c r="CS91" s="418"/>
      <c r="CT91" s="418"/>
      <c r="CU91" s="419"/>
      <c r="CW91" s="7"/>
      <c r="CX91" s="99"/>
      <c r="CY91" s="99"/>
      <c r="CZ91" s="417"/>
      <c r="DA91" s="418"/>
      <c r="DB91" s="418"/>
      <c r="DC91" s="418"/>
      <c r="DD91" s="418"/>
      <c r="DE91" s="418"/>
      <c r="DF91" s="418"/>
      <c r="DG91" s="418"/>
      <c r="DH91" s="418"/>
      <c r="DI91" s="418"/>
      <c r="DJ91" s="418"/>
      <c r="DK91" s="418"/>
      <c r="DL91" s="419"/>
    </row>
    <row r="92" spans="2:117" x14ac:dyDescent="0.2">
      <c r="B92" s="24" t="s">
        <v>25</v>
      </c>
      <c r="C92" s="25"/>
      <c r="D92" s="101"/>
      <c r="E92" s="101"/>
      <c r="F92" s="147">
        <f t="shared" ref="F92:R92" si="488">F85</f>
        <v>0</v>
      </c>
      <c r="G92" s="147">
        <f t="shared" si="488"/>
        <v>0</v>
      </c>
      <c r="H92" s="147">
        <f t="shared" si="488"/>
        <v>0</v>
      </c>
      <c r="I92" s="147">
        <f t="shared" si="488"/>
        <v>0</v>
      </c>
      <c r="J92" s="147">
        <f t="shared" si="488"/>
        <v>0</v>
      </c>
      <c r="K92" s="147">
        <f t="shared" si="488"/>
        <v>0</v>
      </c>
      <c r="L92" s="147">
        <f t="shared" si="488"/>
        <v>0</v>
      </c>
      <c r="M92" s="147">
        <f t="shared" si="488"/>
        <v>0</v>
      </c>
      <c r="N92" s="147">
        <f t="shared" si="488"/>
        <v>0</v>
      </c>
      <c r="O92" s="147">
        <f t="shared" si="488"/>
        <v>0</v>
      </c>
      <c r="P92" s="147">
        <f t="shared" si="488"/>
        <v>0</v>
      </c>
      <c r="Q92" s="147">
        <f t="shared" si="488"/>
        <v>0</v>
      </c>
      <c r="R92" s="176">
        <f t="shared" si="488"/>
        <v>0</v>
      </c>
      <c r="S92" s="25"/>
      <c r="T92" s="101"/>
      <c r="U92" s="101"/>
      <c r="V92" s="302">
        <f t="shared" ref="V92:AH92" si="489">V85</f>
        <v>0</v>
      </c>
      <c r="W92" s="243">
        <f t="shared" si="489"/>
        <v>0</v>
      </c>
      <c r="X92" s="243">
        <f t="shared" si="489"/>
        <v>0</v>
      </c>
      <c r="Y92" s="243">
        <f t="shared" si="489"/>
        <v>0</v>
      </c>
      <c r="Z92" s="243">
        <f t="shared" si="489"/>
        <v>0</v>
      </c>
      <c r="AA92" s="243">
        <f t="shared" si="489"/>
        <v>0</v>
      </c>
      <c r="AB92" s="243">
        <f t="shared" si="489"/>
        <v>0</v>
      </c>
      <c r="AC92" s="243">
        <f t="shared" si="489"/>
        <v>0</v>
      </c>
      <c r="AD92" s="243">
        <f t="shared" si="489"/>
        <v>0</v>
      </c>
      <c r="AE92" s="243">
        <f t="shared" si="489"/>
        <v>0</v>
      </c>
      <c r="AF92" s="243">
        <f t="shared" si="489"/>
        <v>0</v>
      </c>
      <c r="AG92" s="243">
        <f t="shared" si="489"/>
        <v>0</v>
      </c>
      <c r="AH92" s="244">
        <f t="shared" si="489"/>
        <v>0</v>
      </c>
      <c r="AI92" s="25"/>
      <c r="AJ92" s="101"/>
      <c r="AK92" s="101"/>
      <c r="AL92" s="356">
        <f t="shared" ref="AL92:AX92" si="490">AL85</f>
        <v>9647.741</v>
      </c>
      <c r="AM92" s="357">
        <f t="shared" si="490"/>
        <v>62710.316500000008</v>
      </c>
      <c r="AN92" s="357">
        <f t="shared" si="490"/>
        <v>84417.733750000014</v>
      </c>
      <c r="AO92" s="357">
        <f t="shared" si="490"/>
        <v>73564.025125000015</v>
      </c>
      <c r="AP92" s="357">
        <f t="shared" si="490"/>
        <v>78990.879437500014</v>
      </c>
      <c r="AQ92" s="357">
        <f t="shared" si="490"/>
        <v>76277.452281250022</v>
      </c>
      <c r="AR92" s="357">
        <f t="shared" si="490"/>
        <v>77634.165859375018</v>
      </c>
      <c r="AS92" s="357">
        <f t="shared" si="490"/>
        <v>76955.809070312505</v>
      </c>
      <c r="AT92" s="357">
        <f t="shared" si="490"/>
        <v>89878.997464843749</v>
      </c>
      <c r="AU92" s="357">
        <f t="shared" si="490"/>
        <v>158921.46326757813</v>
      </c>
      <c r="AV92" s="357">
        <f t="shared" si="490"/>
        <v>187320.28036621097</v>
      </c>
      <c r="AW92" s="357">
        <f t="shared" si="490"/>
        <v>173120.87181689453</v>
      </c>
      <c r="AX92" s="358">
        <f t="shared" si="490"/>
        <v>1149439.7359389651</v>
      </c>
      <c r="AY92" s="25"/>
      <c r="AZ92" s="101"/>
      <c r="BA92" s="101"/>
      <c r="BB92" s="444">
        <f t="shared" ref="BB92:BN92" si="491">BB85</f>
        <v>322040.06904570595</v>
      </c>
      <c r="BC92" s="445">
        <f t="shared" si="491"/>
        <v>520310.73172856553</v>
      </c>
      <c r="BD92" s="445">
        <f t="shared" si="491"/>
        <v>574350.00698489184</v>
      </c>
      <c r="BE92" s="445">
        <f t="shared" si="491"/>
        <v>552760.53385543032</v>
      </c>
      <c r="BF92" s="445">
        <f t="shared" si="491"/>
        <v>561419.28045865032</v>
      </c>
      <c r="BG92" s="445">
        <f t="shared" si="491"/>
        <v>557975.86949986825</v>
      </c>
      <c r="BH92" s="445">
        <f t="shared" si="491"/>
        <v>559370.8106055737</v>
      </c>
      <c r="BI92" s="445">
        <f t="shared" si="491"/>
        <v>558828.21379521012</v>
      </c>
      <c r="BJ92" s="445">
        <f t="shared" si="491"/>
        <v>559058.70969728427</v>
      </c>
      <c r="BK92" s="445">
        <f t="shared" si="491"/>
        <v>558978.28636714234</v>
      </c>
      <c r="BL92" s="445">
        <f t="shared" si="491"/>
        <v>559020.75885105075</v>
      </c>
      <c r="BM92" s="445">
        <f t="shared" si="491"/>
        <v>559012.78511535772</v>
      </c>
      <c r="BN92" s="446">
        <f t="shared" si="491"/>
        <v>6443126.0560047319</v>
      </c>
      <c r="BO92" s="25"/>
      <c r="BP92" s="101"/>
      <c r="BQ92" s="101"/>
      <c r="BR92" s="444">
        <f t="shared" ref="BR92:CD92" si="492">BR85</f>
        <v>779425.6352250441</v>
      </c>
      <c r="BS92" s="445">
        <f t="shared" si="492"/>
        <v>1546029.0145630199</v>
      </c>
      <c r="BT92" s="445">
        <f t="shared" si="492"/>
        <v>1874134.5975628477</v>
      </c>
      <c r="BU92" s="445">
        <f t="shared" si="492"/>
        <v>1743651.0120973042</v>
      </c>
      <c r="BV92" s="445">
        <f t="shared" si="492"/>
        <v>1796508.2630511113</v>
      </c>
      <c r="BW92" s="445">
        <f t="shared" si="492"/>
        <v>1775946.2023412287</v>
      </c>
      <c r="BX92" s="445">
        <f t="shared" si="492"/>
        <v>1784679.2613378675</v>
      </c>
      <c r="BY92" s="445">
        <f t="shared" si="492"/>
        <v>1781630.7431128118</v>
      </c>
      <c r="BZ92" s="445">
        <f t="shared" si="492"/>
        <v>1783239.2676047343</v>
      </c>
      <c r="CA92" s="445">
        <f t="shared" si="492"/>
        <v>1782936.3353596274</v>
      </c>
      <c r="CB92" s="445">
        <f t="shared" si="492"/>
        <v>1783355.4261153745</v>
      </c>
      <c r="CC92" s="445">
        <f t="shared" si="492"/>
        <v>1783448.4679385675</v>
      </c>
      <c r="CD92" s="446">
        <f t="shared" si="492"/>
        <v>20214984.226309538</v>
      </c>
      <c r="CF92" s="25"/>
      <c r="CG92" s="101"/>
      <c r="CH92" s="101"/>
      <c r="CI92" s="444">
        <f t="shared" ref="CI92:CU92" si="493">CI85</f>
        <v>2493626.48297976</v>
      </c>
      <c r="CJ92" s="445">
        <f t="shared" si="493"/>
        <v>3159371.691365988</v>
      </c>
      <c r="CK92" s="445">
        <f t="shared" si="493"/>
        <v>3394149.781520077</v>
      </c>
      <c r="CL92" s="445">
        <f t="shared" si="493"/>
        <v>3336031.9893187117</v>
      </c>
      <c r="CM92" s="445">
        <f t="shared" si="493"/>
        <v>3351066.0764140645</v>
      </c>
      <c r="CN92" s="445">
        <f t="shared" si="493"/>
        <v>3347749.1138046114</v>
      </c>
      <c r="CO92" s="445">
        <f t="shared" si="493"/>
        <v>3348964.7187258112</v>
      </c>
      <c r="CP92" s="445">
        <f t="shared" si="493"/>
        <v>3348998.886230744</v>
      </c>
      <c r="CQ92" s="445">
        <f t="shared" si="493"/>
        <v>3349286.154497839</v>
      </c>
      <c r="CR92" s="445">
        <f t="shared" si="493"/>
        <v>3349473.1713064774</v>
      </c>
      <c r="CS92" s="445">
        <f t="shared" si="493"/>
        <v>3349652.8967453036</v>
      </c>
      <c r="CT92" s="445">
        <f t="shared" si="493"/>
        <v>3349806.1350714592</v>
      </c>
      <c r="CU92" s="446">
        <f t="shared" si="493"/>
        <v>39178177.097980849</v>
      </c>
      <c r="CW92" s="25"/>
      <c r="CX92" s="101"/>
      <c r="CY92" s="101"/>
      <c r="CZ92" s="444">
        <f t="shared" ref="CZ92:DL92" si="494">CZ85</f>
        <v>5456325.7871286944</v>
      </c>
      <c r="DA92" s="445">
        <f t="shared" si="494"/>
        <v>7280110.8853791654</v>
      </c>
      <c r="DB92" s="445">
        <f t="shared" si="494"/>
        <v>7070285.9067619145</v>
      </c>
      <c r="DC92" s="445">
        <f t="shared" si="494"/>
        <v>7124051.5619653892</v>
      </c>
      <c r="DD92" s="445">
        <f t="shared" si="494"/>
        <v>7111755.8823950365</v>
      </c>
      <c r="DE92" s="445">
        <f t="shared" si="494"/>
        <v>7115832.3197393268</v>
      </c>
      <c r="DF92" s="445">
        <f t="shared" si="494"/>
        <v>7115690.4131734939</v>
      </c>
      <c r="DG92" s="445">
        <f t="shared" si="494"/>
        <v>7116493.4422389101</v>
      </c>
      <c r="DH92" s="445">
        <f t="shared" si="494"/>
        <v>7116964.2933435207</v>
      </c>
      <c r="DI92" s="445">
        <f t="shared" si="494"/>
        <v>7117434.2378919628</v>
      </c>
      <c r="DJ92" s="445">
        <f t="shared" si="494"/>
        <v>7117830.9519138727</v>
      </c>
      <c r="DK92" s="445">
        <f t="shared" si="494"/>
        <v>7118181.6985475384</v>
      </c>
      <c r="DL92" s="446">
        <f t="shared" si="494"/>
        <v>83860957.380478844</v>
      </c>
    </row>
    <row r="93" spans="2:117" x14ac:dyDescent="0.2">
      <c r="B93" s="102"/>
      <c r="C93" s="7"/>
      <c r="D93" s="9"/>
      <c r="E93" s="9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2"/>
      <c r="R93" s="13"/>
      <c r="S93" s="7"/>
      <c r="T93" s="9"/>
      <c r="U93" s="9"/>
      <c r="V93" s="245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7"/>
      <c r="AH93" s="222"/>
      <c r="AI93" s="7"/>
      <c r="AJ93" s="9"/>
      <c r="AK93" s="9"/>
      <c r="AL93" s="359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1"/>
      <c r="AX93" s="321"/>
      <c r="AY93" s="7"/>
      <c r="AZ93" s="9"/>
      <c r="BA93" s="9"/>
      <c r="BB93" s="447"/>
      <c r="BC93" s="448"/>
      <c r="BD93" s="448"/>
      <c r="BE93" s="448"/>
      <c r="BF93" s="448"/>
      <c r="BG93" s="448"/>
      <c r="BH93" s="448"/>
      <c r="BI93" s="448"/>
      <c r="BJ93" s="448"/>
      <c r="BK93" s="448"/>
      <c r="BL93" s="448"/>
      <c r="BM93" s="449"/>
      <c r="BN93" s="411"/>
      <c r="BO93" s="7"/>
      <c r="BP93" s="9"/>
      <c r="BQ93" s="9"/>
      <c r="BR93" s="447"/>
      <c r="BS93" s="448"/>
      <c r="BT93" s="448"/>
      <c r="BU93" s="448"/>
      <c r="BV93" s="448"/>
      <c r="BW93" s="448"/>
      <c r="BX93" s="448"/>
      <c r="BY93" s="448"/>
      <c r="BZ93" s="448"/>
      <c r="CA93" s="448"/>
      <c r="CB93" s="448"/>
      <c r="CC93" s="449"/>
      <c r="CD93" s="411"/>
      <c r="CF93" s="7"/>
      <c r="CG93" s="9"/>
      <c r="CH93" s="9"/>
      <c r="CI93" s="447"/>
      <c r="CJ93" s="448"/>
      <c r="CK93" s="448"/>
      <c r="CL93" s="448"/>
      <c r="CM93" s="448"/>
      <c r="CN93" s="448"/>
      <c r="CO93" s="448"/>
      <c r="CP93" s="448"/>
      <c r="CQ93" s="448"/>
      <c r="CR93" s="448"/>
      <c r="CS93" s="448"/>
      <c r="CT93" s="449"/>
      <c r="CU93" s="411"/>
      <c r="CW93" s="7"/>
      <c r="CX93" s="9"/>
      <c r="CY93" s="9"/>
      <c r="CZ93" s="447"/>
      <c r="DA93" s="448"/>
      <c r="DB93" s="448"/>
      <c r="DC93" s="448"/>
      <c r="DD93" s="448"/>
      <c r="DE93" s="448"/>
      <c r="DF93" s="448"/>
      <c r="DG93" s="448"/>
      <c r="DH93" s="448"/>
      <c r="DI93" s="448"/>
      <c r="DJ93" s="448"/>
      <c r="DK93" s="449"/>
      <c r="DL93" s="411"/>
    </row>
    <row r="94" spans="2:117" x14ac:dyDescent="0.2">
      <c r="B94" s="14"/>
      <c r="C94" s="9"/>
      <c r="D94" s="9"/>
      <c r="E94" s="9"/>
      <c r="F94" s="29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85"/>
      <c r="S94" s="9"/>
      <c r="T94" s="9"/>
      <c r="U94" s="9"/>
      <c r="V94" s="218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20"/>
      <c r="AH94" s="248"/>
      <c r="AI94" s="9"/>
      <c r="AJ94" s="9"/>
      <c r="AK94" s="9"/>
      <c r="AL94" s="317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9"/>
      <c r="AX94" s="362"/>
      <c r="AY94" s="9"/>
      <c r="AZ94" s="9"/>
      <c r="BA94" s="9"/>
      <c r="BB94" s="407"/>
      <c r="BC94" s="408"/>
      <c r="BD94" s="408"/>
      <c r="BE94" s="408"/>
      <c r="BF94" s="408"/>
      <c r="BG94" s="408"/>
      <c r="BH94" s="408"/>
      <c r="BI94" s="408"/>
      <c r="BJ94" s="408"/>
      <c r="BK94" s="408"/>
      <c r="BL94" s="408"/>
      <c r="BM94" s="409"/>
      <c r="BN94" s="450"/>
      <c r="BO94" s="9"/>
      <c r="BP94" s="9"/>
      <c r="BQ94" s="9"/>
      <c r="BR94" s="407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9"/>
      <c r="CD94" s="450"/>
      <c r="CF94" s="9"/>
      <c r="CG94" s="9"/>
      <c r="CH94" s="9"/>
      <c r="CI94" s="407"/>
      <c r="CJ94" s="408"/>
      <c r="CK94" s="408"/>
      <c r="CL94" s="408"/>
      <c r="CM94" s="408"/>
      <c r="CN94" s="408"/>
      <c r="CO94" s="408"/>
      <c r="CP94" s="408"/>
      <c r="CQ94" s="408"/>
      <c r="CR94" s="408"/>
      <c r="CS94" s="408"/>
      <c r="CT94" s="409"/>
      <c r="CU94" s="450"/>
      <c r="CW94" s="9"/>
      <c r="CX94" s="9"/>
      <c r="CY94" s="9"/>
      <c r="CZ94" s="407"/>
      <c r="DA94" s="408"/>
      <c r="DB94" s="408"/>
      <c r="DC94" s="408"/>
      <c r="DD94" s="408"/>
      <c r="DE94" s="408"/>
      <c r="DF94" s="408"/>
      <c r="DG94" s="408"/>
      <c r="DH94" s="408"/>
      <c r="DI94" s="408"/>
      <c r="DJ94" s="408"/>
      <c r="DK94" s="409"/>
      <c r="DL94" s="450"/>
    </row>
    <row r="95" spans="2:117" x14ac:dyDescent="0.2">
      <c r="B95" s="6" t="s">
        <v>26</v>
      </c>
      <c r="C95" s="7"/>
      <c r="D95" s="9"/>
      <c r="E95" s="9"/>
      <c r="F95" s="29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13"/>
      <c r="S95" s="7"/>
      <c r="T95" s="9"/>
      <c r="U95" s="9"/>
      <c r="V95" s="218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/>
      <c r="AH95" s="222"/>
      <c r="AI95" s="7"/>
      <c r="AJ95" s="9"/>
      <c r="AK95" s="9"/>
      <c r="AL95" s="317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9"/>
      <c r="AX95" s="321"/>
      <c r="AY95" s="7"/>
      <c r="AZ95" s="9"/>
      <c r="BA95" s="9"/>
      <c r="BB95" s="407"/>
      <c r="BC95" s="408"/>
      <c r="BD95" s="408"/>
      <c r="BE95" s="408"/>
      <c r="BF95" s="408"/>
      <c r="BG95" s="408"/>
      <c r="BH95" s="408"/>
      <c r="BI95" s="408"/>
      <c r="BJ95" s="408"/>
      <c r="BK95" s="408"/>
      <c r="BL95" s="408"/>
      <c r="BM95" s="409"/>
      <c r="BN95" s="411"/>
      <c r="BO95" s="7"/>
      <c r="BP95" s="9"/>
      <c r="BQ95" s="9"/>
      <c r="BR95" s="407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9"/>
      <c r="CD95" s="411"/>
      <c r="CF95" s="7"/>
      <c r="CG95" s="9"/>
      <c r="CH95" s="9"/>
      <c r="CI95" s="407"/>
      <c r="CJ95" s="408"/>
      <c r="CK95" s="408"/>
      <c r="CL95" s="408"/>
      <c r="CM95" s="408"/>
      <c r="CN95" s="408"/>
      <c r="CO95" s="408"/>
      <c r="CP95" s="408"/>
      <c r="CQ95" s="408"/>
      <c r="CR95" s="408"/>
      <c r="CS95" s="408"/>
      <c r="CT95" s="409"/>
      <c r="CU95" s="411"/>
      <c r="CW95" s="7"/>
      <c r="CX95" s="9"/>
      <c r="CY95" s="9"/>
      <c r="CZ95" s="407"/>
      <c r="DA95" s="408"/>
      <c r="DB95" s="408"/>
      <c r="DC95" s="408"/>
      <c r="DD95" s="408"/>
      <c r="DE95" s="408"/>
      <c r="DF95" s="408"/>
      <c r="DG95" s="408"/>
      <c r="DH95" s="408"/>
      <c r="DI95" s="408"/>
      <c r="DJ95" s="408"/>
      <c r="DK95" s="409"/>
      <c r="DL95" s="411"/>
    </row>
    <row r="96" spans="2:117" outlineLevel="1" x14ac:dyDescent="0.2">
      <c r="B96" s="78" t="s">
        <v>27</v>
      </c>
      <c r="C96" s="7" t="s">
        <v>19</v>
      </c>
      <c r="D96" s="73" t="s">
        <v>20</v>
      </c>
      <c r="E96" s="73"/>
      <c r="F96" s="16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8">
        <f>Q96</f>
        <v>0</v>
      </c>
      <c r="S96" s="7" t="s">
        <v>19</v>
      </c>
      <c r="T96" s="73" t="s">
        <v>20</v>
      </c>
      <c r="U96" s="73"/>
      <c r="V96" s="241">
        <v>0</v>
      </c>
      <c r="W96" s="242">
        <v>0</v>
      </c>
      <c r="X96" s="242">
        <v>0</v>
      </c>
      <c r="Y96" s="242">
        <v>0</v>
      </c>
      <c r="Z96" s="242">
        <v>0</v>
      </c>
      <c r="AA96" s="242">
        <v>0</v>
      </c>
      <c r="AB96" s="242">
        <v>0</v>
      </c>
      <c r="AC96" s="242">
        <v>0</v>
      </c>
      <c r="AD96" s="242">
        <v>0</v>
      </c>
      <c r="AE96" s="242">
        <v>0</v>
      </c>
      <c r="AF96" s="242">
        <v>0</v>
      </c>
      <c r="AG96" s="242">
        <v>0</v>
      </c>
      <c r="AH96" s="227">
        <f>AG96</f>
        <v>0</v>
      </c>
      <c r="AI96" s="7" t="s">
        <v>19</v>
      </c>
      <c r="AJ96" s="73" t="s">
        <v>20</v>
      </c>
      <c r="AK96" s="73"/>
      <c r="AL96" s="326">
        <v>0</v>
      </c>
      <c r="AM96" s="327">
        <f>AL96</f>
        <v>0</v>
      </c>
      <c r="AN96" s="327">
        <f>AM96</f>
        <v>0</v>
      </c>
      <c r="AO96" s="327">
        <f>AN96</f>
        <v>0</v>
      </c>
      <c r="AP96" s="327">
        <f>AO96</f>
        <v>0</v>
      </c>
      <c r="AQ96" s="327">
        <f>AP96</f>
        <v>0</v>
      </c>
      <c r="AR96" s="327">
        <f t="shared" ref="AR96:AS96" si="495">AQ96</f>
        <v>0</v>
      </c>
      <c r="AS96" s="327">
        <f t="shared" si="495"/>
        <v>0</v>
      </c>
      <c r="AT96" s="327">
        <v>1</v>
      </c>
      <c r="AU96" s="327">
        <f t="shared" ref="AU96:AX96" si="496">AT96</f>
        <v>1</v>
      </c>
      <c r="AV96" s="327">
        <f t="shared" si="496"/>
        <v>1</v>
      </c>
      <c r="AW96" s="327">
        <f t="shared" si="496"/>
        <v>1</v>
      </c>
      <c r="AX96" s="328">
        <f t="shared" si="496"/>
        <v>1</v>
      </c>
      <c r="AY96" s="7" t="s">
        <v>19</v>
      </c>
      <c r="AZ96" s="73" t="s">
        <v>20</v>
      </c>
      <c r="BA96" s="73"/>
      <c r="BB96" s="417">
        <f>AX96</f>
        <v>1</v>
      </c>
      <c r="BC96" s="418">
        <f t="shared" ref="BC96:BN111" si="497">BB96</f>
        <v>1</v>
      </c>
      <c r="BD96" s="418">
        <f t="shared" si="497"/>
        <v>1</v>
      </c>
      <c r="BE96" s="418">
        <f t="shared" si="497"/>
        <v>1</v>
      </c>
      <c r="BF96" s="418">
        <f t="shared" si="497"/>
        <v>1</v>
      </c>
      <c r="BG96" s="418">
        <f t="shared" si="497"/>
        <v>1</v>
      </c>
      <c r="BH96" s="418">
        <f t="shared" si="497"/>
        <v>1</v>
      </c>
      <c r="BI96" s="418">
        <f t="shared" si="497"/>
        <v>1</v>
      </c>
      <c r="BJ96" s="418">
        <f t="shared" si="497"/>
        <v>1</v>
      </c>
      <c r="BK96" s="418">
        <f t="shared" si="497"/>
        <v>1</v>
      </c>
      <c r="BL96" s="418">
        <f t="shared" si="497"/>
        <v>1</v>
      </c>
      <c r="BM96" s="418">
        <f t="shared" si="497"/>
        <v>1</v>
      </c>
      <c r="BN96" s="419">
        <f t="shared" si="497"/>
        <v>1</v>
      </c>
      <c r="BO96" s="7" t="s">
        <v>19</v>
      </c>
      <c r="BP96" s="73" t="s">
        <v>20</v>
      </c>
      <c r="BQ96" s="647"/>
      <c r="BR96" s="417">
        <f>BM96</f>
        <v>1</v>
      </c>
      <c r="BS96" s="418">
        <f t="shared" ref="BS96:CD111" si="498">BR96</f>
        <v>1</v>
      </c>
      <c r="BT96" s="418">
        <f t="shared" si="498"/>
        <v>1</v>
      </c>
      <c r="BU96" s="418">
        <f t="shared" si="498"/>
        <v>1</v>
      </c>
      <c r="BV96" s="418">
        <f t="shared" si="498"/>
        <v>1</v>
      </c>
      <c r="BW96" s="418">
        <f t="shared" si="498"/>
        <v>1</v>
      </c>
      <c r="BX96" s="418">
        <f t="shared" si="498"/>
        <v>1</v>
      </c>
      <c r="BY96" s="418">
        <f t="shared" si="498"/>
        <v>1</v>
      </c>
      <c r="BZ96" s="418">
        <f t="shared" si="498"/>
        <v>1</v>
      </c>
      <c r="CA96" s="418">
        <f t="shared" si="498"/>
        <v>1</v>
      </c>
      <c r="CB96" s="418">
        <f t="shared" si="498"/>
        <v>1</v>
      </c>
      <c r="CC96" s="418">
        <f t="shared" si="498"/>
        <v>1</v>
      </c>
      <c r="CD96" s="419">
        <f t="shared" si="498"/>
        <v>1</v>
      </c>
      <c r="CF96" s="7" t="s">
        <v>19</v>
      </c>
      <c r="CG96" s="73" t="s">
        <v>20</v>
      </c>
      <c r="CH96" s="647"/>
      <c r="CI96" s="417">
        <f>CD96</f>
        <v>1</v>
      </c>
      <c r="CJ96" s="418">
        <f t="shared" ref="CJ96:CU117" si="499">CI96</f>
        <v>1</v>
      </c>
      <c r="CK96" s="418">
        <f t="shared" si="499"/>
        <v>1</v>
      </c>
      <c r="CL96" s="418">
        <f t="shared" si="499"/>
        <v>1</v>
      </c>
      <c r="CM96" s="418">
        <f t="shared" si="499"/>
        <v>1</v>
      </c>
      <c r="CN96" s="418">
        <f t="shared" si="499"/>
        <v>1</v>
      </c>
      <c r="CO96" s="418">
        <f t="shared" si="499"/>
        <v>1</v>
      </c>
      <c r="CP96" s="418">
        <f t="shared" si="499"/>
        <v>1</v>
      </c>
      <c r="CQ96" s="418">
        <f t="shared" si="499"/>
        <v>1</v>
      </c>
      <c r="CR96" s="418">
        <f t="shared" si="499"/>
        <v>1</v>
      </c>
      <c r="CS96" s="418">
        <f t="shared" si="499"/>
        <v>1</v>
      </c>
      <c r="CT96" s="418">
        <f t="shared" si="499"/>
        <v>1</v>
      </c>
      <c r="CU96" s="419">
        <f t="shared" si="499"/>
        <v>1</v>
      </c>
      <c r="CW96" s="7" t="s">
        <v>19</v>
      </c>
      <c r="CX96" s="73" t="s">
        <v>20</v>
      </c>
      <c r="CY96" s="647"/>
      <c r="CZ96" s="417">
        <f>CU96</f>
        <v>1</v>
      </c>
      <c r="DA96" s="418">
        <f t="shared" ref="DA96:DL117" si="500">CZ96</f>
        <v>1</v>
      </c>
      <c r="DB96" s="418">
        <f t="shared" si="500"/>
        <v>1</v>
      </c>
      <c r="DC96" s="418">
        <f t="shared" si="500"/>
        <v>1</v>
      </c>
      <c r="DD96" s="418">
        <f t="shared" si="500"/>
        <v>1</v>
      </c>
      <c r="DE96" s="418">
        <f t="shared" si="500"/>
        <v>1</v>
      </c>
      <c r="DF96" s="418">
        <f t="shared" si="500"/>
        <v>1</v>
      </c>
      <c r="DG96" s="418">
        <f t="shared" si="500"/>
        <v>1</v>
      </c>
      <c r="DH96" s="418">
        <f t="shared" si="500"/>
        <v>1</v>
      </c>
      <c r="DI96" s="418">
        <f t="shared" si="500"/>
        <v>1</v>
      </c>
      <c r="DJ96" s="418">
        <f t="shared" si="500"/>
        <v>1</v>
      </c>
      <c r="DK96" s="418">
        <f t="shared" si="500"/>
        <v>1</v>
      </c>
      <c r="DL96" s="419">
        <f t="shared" si="500"/>
        <v>1</v>
      </c>
    </row>
    <row r="97" spans="2:116" outlineLevel="1" x14ac:dyDescent="0.2">
      <c r="B97" s="78" t="s">
        <v>28</v>
      </c>
      <c r="C97" s="7" t="s">
        <v>19</v>
      </c>
      <c r="D97" s="73" t="s">
        <v>20</v>
      </c>
      <c r="E97" s="73"/>
      <c r="F97" s="16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8">
        <f t="shared" ref="R97:R135" si="501">Q97</f>
        <v>0</v>
      </c>
      <c r="S97" s="7" t="s">
        <v>19</v>
      </c>
      <c r="T97" s="73" t="s">
        <v>20</v>
      </c>
      <c r="U97" s="73"/>
      <c r="V97" s="241">
        <v>0</v>
      </c>
      <c r="W97" s="242">
        <v>0</v>
      </c>
      <c r="X97" s="242">
        <v>0</v>
      </c>
      <c r="Y97" s="242">
        <v>0</v>
      </c>
      <c r="Z97" s="242">
        <v>0</v>
      </c>
      <c r="AA97" s="242">
        <v>0</v>
      </c>
      <c r="AB97" s="242">
        <v>0</v>
      </c>
      <c r="AC97" s="242">
        <v>0</v>
      </c>
      <c r="AD97" s="242">
        <v>0</v>
      </c>
      <c r="AE97" s="242">
        <v>0</v>
      </c>
      <c r="AF97" s="242">
        <v>0</v>
      </c>
      <c r="AG97" s="242">
        <v>0</v>
      </c>
      <c r="AH97" s="227">
        <f t="shared" ref="AH97:AH133" si="502">AG97</f>
        <v>0</v>
      </c>
      <c r="AI97" s="7" t="s">
        <v>19</v>
      </c>
      <c r="AJ97" s="73" t="s">
        <v>20</v>
      </c>
      <c r="AK97" s="73"/>
      <c r="AL97" s="326">
        <v>0</v>
      </c>
      <c r="AM97" s="327">
        <f t="shared" ref="AM97:AX119" si="503">AL97</f>
        <v>0</v>
      </c>
      <c r="AN97" s="327">
        <f t="shared" si="503"/>
        <v>0</v>
      </c>
      <c r="AO97" s="327">
        <f t="shared" si="503"/>
        <v>0</v>
      </c>
      <c r="AP97" s="327">
        <f t="shared" si="503"/>
        <v>0</v>
      </c>
      <c r="AQ97" s="327">
        <f t="shared" si="503"/>
        <v>0</v>
      </c>
      <c r="AR97" s="327">
        <f t="shared" si="503"/>
        <v>0</v>
      </c>
      <c r="AS97" s="327">
        <f t="shared" si="503"/>
        <v>0</v>
      </c>
      <c r="AT97" s="327">
        <v>1</v>
      </c>
      <c r="AU97" s="327">
        <f t="shared" si="503"/>
        <v>1</v>
      </c>
      <c r="AV97" s="327">
        <f t="shared" si="503"/>
        <v>1</v>
      </c>
      <c r="AW97" s="327">
        <f t="shared" si="503"/>
        <v>1</v>
      </c>
      <c r="AX97" s="328">
        <f t="shared" ref="AX97:AX111" si="504">AW97</f>
        <v>1</v>
      </c>
      <c r="AY97" s="7" t="s">
        <v>19</v>
      </c>
      <c r="AZ97" s="73" t="s">
        <v>20</v>
      </c>
      <c r="BA97" s="73"/>
      <c r="BB97" s="417">
        <v>1</v>
      </c>
      <c r="BC97" s="418">
        <f t="shared" si="497"/>
        <v>1</v>
      </c>
      <c r="BD97" s="418">
        <f t="shared" si="497"/>
        <v>1</v>
      </c>
      <c r="BE97" s="418">
        <f t="shared" si="497"/>
        <v>1</v>
      </c>
      <c r="BF97" s="418">
        <f t="shared" si="497"/>
        <v>1</v>
      </c>
      <c r="BG97" s="418">
        <f t="shared" si="497"/>
        <v>1</v>
      </c>
      <c r="BH97" s="418">
        <f t="shared" si="497"/>
        <v>1</v>
      </c>
      <c r="BI97" s="418">
        <f t="shared" si="497"/>
        <v>1</v>
      </c>
      <c r="BJ97" s="418">
        <f t="shared" si="497"/>
        <v>1</v>
      </c>
      <c r="BK97" s="418">
        <f t="shared" si="497"/>
        <v>1</v>
      </c>
      <c r="BL97" s="418">
        <f t="shared" si="497"/>
        <v>1</v>
      </c>
      <c r="BM97" s="418">
        <f t="shared" si="497"/>
        <v>1</v>
      </c>
      <c r="BN97" s="419">
        <f t="shared" si="497"/>
        <v>1</v>
      </c>
      <c r="BO97" s="7" t="s">
        <v>19</v>
      </c>
      <c r="BP97" s="73" t="s">
        <v>20</v>
      </c>
      <c r="BQ97" s="647"/>
      <c r="BR97" s="417">
        <f t="shared" ref="BR97:BR120" si="505">BM97</f>
        <v>1</v>
      </c>
      <c r="BS97" s="418">
        <f t="shared" si="498"/>
        <v>1</v>
      </c>
      <c r="BT97" s="418">
        <f t="shared" si="498"/>
        <v>1</v>
      </c>
      <c r="BU97" s="418">
        <f t="shared" si="498"/>
        <v>1</v>
      </c>
      <c r="BV97" s="418">
        <f t="shared" si="498"/>
        <v>1</v>
      </c>
      <c r="BW97" s="418">
        <f t="shared" si="498"/>
        <v>1</v>
      </c>
      <c r="BX97" s="418">
        <f t="shared" si="498"/>
        <v>1</v>
      </c>
      <c r="BY97" s="418">
        <f t="shared" si="498"/>
        <v>1</v>
      </c>
      <c r="BZ97" s="418">
        <f t="shared" si="498"/>
        <v>1</v>
      </c>
      <c r="CA97" s="418">
        <f t="shared" si="498"/>
        <v>1</v>
      </c>
      <c r="CB97" s="418">
        <f t="shared" si="498"/>
        <v>1</v>
      </c>
      <c r="CC97" s="418">
        <f t="shared" si="498"/>
        <v>1</v>
      </c>
      <c r="CD97" s="419">
        <f t="shared" si="498"/>
        <v>1</v>
      </c>
      <c r="CF97" s="7" t="s">
        <v>19</v>
      </c>
      <c r="CG97" s="73" t="s">
        <v>20</v>
      </c>
      <c r="CH97" s="647"/>
      <c r="CI97" s="417">
        <f t="shared" ref="CI97:CI102" si="506">CD97</f>
        <v>1</v>
      </c>
      <c r="CJ97" s="418">
        <f t="shared" si="499"/>
        <v>1</v>
      </c>
      <c r="CK97" s="418">
        <f t="shared" si="499"/>
        <v>1</v>
      </c>
      <c r="CL97" s="418">
        <f t="shared" si="499"/>
        <v>1</v>
      </c>
      <c r="CM97" s="418">
        <f t="shared" si="499"/>
        <v>1</v>
      </c>
      <c r="CN97" s="418">
        <f t="shared" si="499"/>
        <v>1</v>
      </c>
      <c r="CO97" s="418">
        <f t="shared" si="499"/>
        <v>1</v>
      </c>
      <c r="CP97" s="418">
        <f t="shared" si="499"/>
        <v>1</v>
      </c>
      <c r="CQ97" s="418">
        <f t="shared" si="499"/>
        <v>1</v>
      </c>
      <c r="CR97" s="418">
        <f t="shared" si="499"/>
        <v>1</v>
      </c>
      <c r="CS97" s="418">
        <f t="shared" si="499"/>
        <v>1</v>
      </c>
      <c r="CT97" s="418">
        <f t="shared" si="499"/>
        <v>1</v>
      </c>
      <c r="CU97" s="419">
        <f t="shared" si="499"/>
        <v>1</v>
      </c>
      <c r="CW97" s="7" t="s">
        <v>19</v>
      </c>
      <c r="CX97" s="73" t="s">
        <v>20</v>
      </c>
      <c r="CY97" s="647"/>
      <c r="CZ97" s="417">
        <f t="shared" ref="CZ97:CZ102" si="507">CU97</f>
        <v>1</v>
      </c>
      <c r="DA97" s="418">
        <f t="shared" si="500"/>
        <v>1</v>
      </c>
      <c r="DB97" s="418">
        <f t="shared" si="500"/>
        <v>1</v>
      </c>
      <c r="DC97" s="418">
        <f t="shared" si="500"/>
        <v>1</v>
      </c>
      <c r="DD97" s="418">
        <f t="shared" si="500"/>
        <v>1</v>
      </c>
      <c r="DE97" s="418">
        <f t="shared" si="500"/>
        <v>1</v>
      </c>
      <c r="DF97" s="418">
        <f t="shared" si="500"/>
        <v>1</v>
      </c>
      <c r="DG97" s="418">
        <f t="shared" si="500"/>
        <v>1</v>
      </c>
      <c r="DH97" s="418">
        <f t="shared" si="500"/>
        <v>1</v>
      </c>
      <c r="DI97" s="418">
        <f t="shared" si="500"/>
        <v>1</v>
      </c>
      <c r="DJ97" s="418">
        <f t="shared" si="500"/>
        <v>1</v>
      </c>
      <c r="DK97" s="418">
        <f t="shared" si="500"/>
        <v>1</v>
      </c>
      <c r="DL97" s="419">
        <f t="shared" si="500"/>
        <v>1</v>
      </c>
    </row>
    <row r="98" spans="2:116" outlineLevel="1" x14ac:dyDescent="0.2">
      <c r="B98" s="78" t="s">
        <v>29</v>
      </c>
      <c r="C98" s="7" t="s">
        <v>19</v>
      </c>
      <c r="D98" s="73" t="s">
        <v>20</v>
      </c>
      <c r="E98" s="73"/>
      <c r="F98" s="16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8">
        <f t="shared" si="501"/>
        <v>0</v>
      </c>
      <c r="S98" s="7" t="s">
        <v>19</v>
      </c>
      <c r="T98" s="73" t="s">
        <v>20</v>
      </c>
      <c r="U98" s="73"/>
      <c r="V98" s="241">
        <v>0</v>
      </c>
      <c r="W98" s="242">
        <v>0</v>
      </c>
      <c r="X98" s="242">
        <v>0</v>
      </c>
      <c r="Y98" s="242">
        <v>0</v>
      </c>
      <c r="Z98" s="242">
        <v>0</v>
      </c>
      <c r="AA98" s="242">
        <v>0</v>
      </c>
      <c r="AB98" s="242">
        <v>0</v>
      </c>
      <c r="AC98" s="242">
        <v>0</v>
      </c>
      <c r="AD98" s="242">
        <v>0</v>
      </c>
      <c r="AE98" s="242">
        <v>0</v>
      </c>
      <c r="AF98" s="242">
        <v>0</v>
      </c>
      <c r="AG98" s="242">
        <v>0</v>
      </c>
      <c r="AH98" s="227">
        <f t="shared" si="502"/>
        <v>0</v>
      </c>
      <c r="AI98" s="7" t="s">
        <v>19</v>
      </c>
      <c r="AJ98" s="73" t="s">
        <v>20</v>
      </c>
      <c r="AK98" s="73"/>
      <c r="AL98" s="326">
        <v>0</v>
      </c>
      <c r="AM98" s="327">
        <f t="shared" si="503"/>
        <v>0</v>
      </c>
      <c r="AN98" s="327">
        <f t="shared" si="503"/>
        <v>0</v>
      </c>
      <c r="AO98" s="327">
        <f t="shared" si="503"/>
        <v>0</v>
      </c>
      <c r="AP98" s="327">
        <f t="shared" si="503"/>
        <v>0</v>
      </c>
      <c r="AQ98" s="327">
        <f t="shared" si="503"/>
        <v>0</v>
      </c>
      <c r="AR98" s="327">
        <f t="shared" ref="AR98" si="508">AQ98</f>
        <v>0</v>
      </c>
      <c r="AS98" s="327">
        <f t="shared" ref="AS98" si="509">AR98</f>
        <v>0</v>
      </c>
      <c r="AT98" s="327">
        <v>1</v>
      </c>
      <c r="AU98" s="327">
        <f t="shared" si="503"/>
        <v>1</v>
      </c>
      <c r="AV98" s="327">
        <f t="shared" si="503"/>
        <v>1</v>
      </c>
      <c r="AW98" s="327">
        <f t="shared" si="503"/>
        <v>1</v>
      </c>
      <c r="AX98" s="328">
        <f t="shared" si="504"/>
        <v>1</v>
      </c>
      <c r="AY98" s="7" t="s">
        <v>19</v>
      </c>
      <c r="AZ98" s="73" t="s">
        <v>20</v>
      </c>
      <c r="BA98" s="73"/>
      <c r="BB98" s="417">
        <v>1</v>
      </c>
      <c r="BC98" s="418">
        <f t="shared" si="497"/>
        <v>1</v>
      </c>
      <c r="BD98" s="418">
        <f t="shared" si="497"/>
        <v>1</v>
      </c>
      <c r="BE98" s="418">
        <f t="shared" si="497"/>
        <v>1</v>
      </c>
      <c r="BF98" s="418">
        <f t="shared" si="497"/>
        <v>1</v>
      </c>
      <c r="BG98" s="418">
        <f t="shared" si="497"/>
        <v>1</v>
      </c>
      <c r="BH98" s="418">
        <f t="shared" si="497"/>
        <v>1</v>
      </c>
      <c r="BI98" s="418">
        <f t="shared" si="497"/>
        <v>1</v>
      </c>
      <c r="BJ98" s="418">
        <f t="shared" si="497"/>
        <v>1</v>
      </c>
      <c r="BK98" s="418">
        <f t="shared" si="497"/>
        <v>1</v>
      </c>
      <c r="BL98" s="418">
        <f t="shared" si="497"/>
        <v>1</v>
      </c>
      <c r="BM98" s="418">
        <f t="shared" si="497"/>
        <v>1</v>
      </c>
      <c r="BN98" s="419">
        <f t="shared" si="497"/>
        <v>1</v>
      </c>
      <c r="BO98" s="7" t="s">
        <v>19</v>
      </c>
      <c r="BP98" s="73" t="s">
        <v>20</v>
      </c>
      <c r="BQ98" s="647"/>
      <c r="BR98" s="417">
        <f t="shared" si="505"/>
        <v>1</v>
      </c>
      <c r="BS98" s="418">
        <f t="shared" si="498"/>
        <v>1</v>
      </c>
      <c r="BT98" s="418">
        <f t="shared" si="498"/>
        <v>1</v>
      </c>
      <c r="BU98" s="418">
        <f t="shared" si="498"/>
        <v>1</v>
      </c>
      <c r="BV98" s="418">
        <f t="shared" si="498"/>
        <v>1</v>
      </c>
      <c r="BW98" s="418">
        <f t="shared" si="498"/>
        <v>1</v>
      </c>
      <c r="BX98" s="418">
        <f t="shared" si="498"/>
        <v>1</v>
      </c>
      <c r="BY98" s="418">
        <f t="shared" si="498"/>
        <v>1</v>
      </c>
      <c r="BZ98" s="418">
        <f t="shared" si="498"/>
        <v>1</v>
      </c>
      <c r="CA98" s="418">
        <f t="shared" si="498"/>
        <v>1</v>
      </c>
      <c r="CB98" s="418">
        <f t="shared" si="498"/>
        <v>1</v>
      </c>
      <c r="CC98" s="418">
        <f t="shared" si="498"/>
        <v>1</v>
      </c>
      <c r="CD98" s="419">
        <f t="shared" si="498"/>
        <v>1</v>
      </c>
      <c r="CF98" s="7" t="s">
        <v>19</v>
      </c>
      <c r="CG98" s="73" t="s">
        <v>20</v>
      </c>
      <c r="CH98" s="647"/>
      <c r="CI98" s="417">
        <f t="shared" si="506"/>
        <v>1</v>
      </c>
      <c r="CJ98" s="418">
        <f t="shared" si="499"/>
        <v>1</v>
      </c>
      <c r="CK98" s="418">
        <f t="shared" si="499"/>
        <v>1</v>
      </c>
      <c r="CL98" s="418">
        <f t="shared" si="499"/>
        <v>1</v>
      </c>
      <c r="CM98" s="418">
        <f t="shared" si="499"/>
        <v>1</v>
      </c>
      <c r="CN98" s="418">
        <f t="shared" si="499"/>
        <v>1</v>
      </c>
      <c r="CO98" s="418">
        <f t="shared" si="499"/>
        <v>1</v>
      </c>
      <c r="CP98" s="418">
        <f t="shared" si="499"/>
        <v>1</v>
      </c>
      <c r="CQ98" s="418">
        <f t="shared" si="499"/>
        <v>1</v>
      </c>
      <c r="CR98" s="418">
        <f t="shared" si="499"/>
        <v>1</v>
      </c>
      <c r="CS98" s="418">
        <f t="shared" si="499"/>
        <v>1</v>
      </c>
      <c r="CT98" s="418">
        <f t="shared" si="499"/>
        <v>1</v>
      </c>
      <c r="CU98" s="419">
        <f t="shared" si="499"/>
        <v>1</v>
      </c>
      <c r="CW98" s="7" t="s">
        <v>19</v>
      </c>
      <c r="CX98" s="73" t="s">
        <v>20</v>
      </c>
      <c r="CY98" s="647"/>
      <c r="CZ98" s="417">
        <f t="shared" si="507"/>
        <v>1</v>
      </c>
      <c r="DA98" s="418">
        <f t="shared" si="500"/>
        <v>1</v>
      </c>
      <c r="DB98" s="418">
        <f t="shared" si="500"/>
        <v>1</v>
      </c>
      <c r="DC98" s="418">
        <f t="shared" si="500"/>
        <v>1</v>
      </c>
      <c r="DD98" s="418">
        <f t="shared" si="500"/>
        <v>1</v>
      </c>
      <c r="DE98" s="418">
        <f t="shared" si="500"/>
        <v>1</v>
      </c>
      <c r="DF98" s="418">
        <f t="shared" si="500"/>
        <v>1</v>
      </c>
      <c r="DG98" s="418">
        <f t="shared" si="500"/>
        <v>1</v>
      </c>
      <c r="DH98" s="418">
        <f t="shared" si="500"/>
        <v>1</v>
      </c>
      <c r="DI98" s="418">
        <f t="shared" si="500"/>
        <v>1</v>
      </c>
      <c r="DJ98" s="418">
        <f t="shared" si="500"/>
        <v>1</v>
      </c>
      <c r="DK98" s="418">
        <f t="shared" si="500"/>
        <v>1</v>
      </c>
      <c r="DL98" s="419">
        <f t="shared" si="500"/>
        <v>1</v>
      </c>
    </row>
    <row r="99" spans="2:116" outlineLevel="1" x14ac:dyDescent="0.2">
      <c r="B99" s="78" t="s">
        <v>30</v>
      </c>
      <c r="C99" s="7" t="s">
        <v>19</v>
      </c>
      <c r="D99" s="15" t="s">
        <v>20</v>
      </c>
      <c r="E99" s="73"/>
      <c r="F99" s="16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8">
        <f t="shared" si="501"/>
        <v>0</v>
      </c>
      <c r="S99" s="7" t="s">
        <v>19</v>
      </c>
      <c r="T99" s="15" t="s">
        <v>20</v>
      </c>
      <c r="U99" s="73"/>
      <c r="V99" s="241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0</v>
      </c>
      <c r="AE99" s="242">
        <v>0</v>
      </c>
      <c r="AF99" s="242">
        <v>0</v>
      </c>
      <c r="AG99" s="242">
        <v>0</v>
      </c>
      <c r="AH99" s="227">
        <f t="shared" si="502"/>
        <v>0</v>
      </c>
      <c r="AI99" s="7" t="s">
        <v>19</v>
      </c>
      <c r="AJ99" s="15" t="s">
        <v>20</v>
      </c>
      <c r="AK99" s="73"/>
      <c r="AL99" s="326">
        <v>0</v>
      </c>
      <c r="AM99" s="327">
        <f t="shared" si="503"/>
        <v>0</v>
      </c>
      <c r="AN99" s="327">
        <f t="shared" si="503"/>
        <v>0</v>
      </c>
      <c r="AO99" s="327">
        <f t="shared" si="503"/>
        <v>0</v>
      </c>
      <c r="AP99" s="327">
        <f t="shared" si="503"/>
        <v>0</v>
      </c>
      <c r="AQ99" s="327">
        <f t="shared" si="503"/>
        <v>0</v>
      </c>
      <c r="AR99" s="327">
        <f t="shared" si="503"/>
        <v>0</v>
      </c>
      <c r="AS99" s="327">
        <f t="shared" si="503"/>
        <v>0</v>
      </c>
      <c r="AT99" s="327">
        <f t="shared" si="503"/>
        <v>0</v>
      </c>
      <c r="AU99" s="327">
        <f t="shared" si="503"/>
        <v>0</v>
      </c>
      <c r="AV99" s="327">
        <f t="shared" si="503"/>
        <v>0</v>
      </c>
      <c r="AW99" s="327">
        <f t="shared" si="503"/>
        <v>0</v>
      </c>
      <c r="AX99" s="328">
        <f t="shared" si="504"/>
        <v>0</v>
      </c>
      <c r="AY99" s="7" t="s">
        <v>19</v>
      </c>
      <c r="AZ99" s="15" t="s">
        <v>20</v>
      </c>
      <c r="BA99" s="73"/>
      <c r="BB99" s="417">
        <v>0</v>
      </c>
      <c r="BC99" s="418">
        <f t="shared" si="497"/>
        <v>0</v>
      </c>
      <c r="BD99" s="418">
        <f t="shared" si="497"/>
        <v>0</v>
      </c>
      <c r="BE99" s="418">
        <f t="shared" si="497"/>
        <v>0</v>
      </c>
      <c r="BF99" s="418">
        <f t="shared" si="497"/>
        <v>0</v>
      </c>
      <c r="BG99" s="418">
        <f t="shared" si="497"/>
        <v>0</v>
      </c>
      <c r="BH99" s="418">
        <f t="shared" si="497"/>
        <v>0</v>
      </c>
      <c r="BI99" s="418">
        <f t="shared" si="497"/>
        <v>0</v>
      </c>
      <c r="BJ99" s="418">
        <f t="shared" si="497"/>
        <v>0</v>
      </c>
      <c r="BK99" s="418">
        <f t="shared" si="497"/>
        <v>0</v>
      </c>
      <c r="BL99" s="418">
        <f t="shared" si="497"/>
        <v>0</v>
      </c>
      <c r="BM99" s="418">
        <f t="shared" si="497"/>
        <v>0</v>
      </c>
      <c r="BN99" s="419">
        <f t="shared" si="497"/>
        <v>0</v>
      </c>
      <c r="BO99" s="7" t="s">
        <v>19</v>
      </c>
      <c r="BP99" s="15" t="s">
        <v>20</v>
      </c>
      <c r="BQ99" s="647"/>
      <c r="BR99" s="417">
        <f t="shared" si="505"/>
        <v>0</v>
      </c>
      <c r="BS99" s="418">
        <f t="shared" si="498"/>
        <v>0</v>
      </c>
      <c r="BT99" s="418">
        <f t="shared" si="498"/>
        <v>0</v>
      </c>
      <c r="BU99" s="418">
        <f t="shared" si="498"/>
        <v>0</v>
      </c>
      <c r="BV99" s="418">
        <f t="shared" si="498"/>
        <v>0</v>
      </c>
      <c r="BW99" s="418">
        <f t="shared" si="498"/>
        <v>0</v>
      </c>
      <c r="BX99" s="418">
        <f t="shared" si="498"/>
        <v>0</v>
      </c>
      <c r="BY99" s="418">
        <f t="shared" si="498"/>
        <v>0</v>
      </c>
      <c r="BZ99" s="418">
        <f t="shared" si="498"/>
        <v>0</v>
      </c>
      <c r="CA99" s="418">
        <f t="shared" si="498"/>
        <v>0</v>
      </c>
      <c r="CB99" s="418">
        <f t="shared" si="498"/>
        <v>0</v>
      </c>
      <c r="CC99" s="418">
        <f t="shared" si="498"/>
        <v>0</v>
      </c>
      <c r="CD99" s="419">
        <f t="shared" si="498"/>
        <v>0</v>
      </c>
      <c r="CF99" s="7" t="s">
        <v>19</v>
      </c>
      <c r="CG99" s="15" t="s">
        <v>20</v>
      </c>
      <c r="CH99" s="647"/>
      <c r="CI99" s="417">
        <v>1</v>
      </c>
      <c r="CJ99" s="418">
        <f t="shared" si="499"/>
        <v>1</v>
      </c>
      <c r="CK99" s="418">
        <f t="shared" si="499"/>
        <v>1</v>
      </c>
      <c r="CL99" s="418">
        <f t="shared" si="499"/>
        <v>1</v>
      </c>
      <c r="CM99" s="418">
        <f t="shared" si="499"/>
        <v>1</v>
      </c>
      <c r="CN99" s="418">
        <f t="shared" si="499"/>
        <v>1</v>
      </c>
      <c r="CO99" s="418">
        <f t="shared" si="499"/>
        <v>1</v>
      </c>
      <c r="CP99" s="418">
        <f t="shared" si="499"/>
        <v>1</v>
      </c>
      <c r="CQ99" s="418">
        <f t="shared" si="499"/>
        <v>1</v>
      </c>
      <c r="CR99" s="418">
        <f t="shared" si="499"/>
        <v>1</v>
      </c>
      <c r="CS99" s="418">
        <f t="shared" si="499"/>
        <v>1</v>
      </c>
      <c r="CT99" s="418">
        <f t="shared" si="499"/>
        <v>1</v>
      </c>
      <c r="CU99" s="419">
        <f t="shared" si="499"/>
        <v>1</v>
      </c>
      <c r="CW99" s="7" t="s">
        <v>19</v>
      </c>
      <c r="CX99" s="15" t="s">
        <v>20</v>
      </c>
      <c r="CY99" s="647"/>
      <c r="CZ99" s="417">
        <f t="shared" si="507"/>
        <v>1</v>
      </c>
      <c r="DA99" s="418">
        <f t="shared" si="500"/>
        <v>1</v>
      </c>
      <c r="DB99" s="418">
        <f t="shared" si="500"/>
        <v>1</v>
      </c>
      <c r="DC99" s="418">
        <f t="shared" si="500"/>
        <v>1</v>
      </c>
      <c r="DD99" s="418">
        <f t="shared" si="500"/>
        <v>1</v>
      </c>
      <c r="DE99" s="418">
        <f t="shared" si="500"/>
        <v>1</v>
      </c>
      <c r="DF99" s="418">
        <f t="shared" si="500"/>
        <v>1</v>
      </c>
      <c r="DG99" s="418">
        <f t="shared" si="500"/>
        <v>1</v>
      </c>
      <c r="DH99" s="418">
        <f t="shared" si="500"/>
        <v>1</v>
      </c>
      <c r="DI99" s="418">
        <f t="shared" si="500"/>
        <v>1</v>
      </c>
      <c r="DJ99" s="418">
        <f t="shared" si="500"/>
        <v>1</v>
      </c>
      <c r="DK99" s="418">
        <f t="shared" si="500"/>
        <v>1</v>
      </c>
      <c r="DL99" s="419">
        <f t="shared" si="500"/>
        <v>1</v>
      </c>
    </row>
    <row r="100" spans="2:116" outlineLevel="1" x14ac:dyDescent="0.2">
      <c r="B100" s="78" t="s">
        <v>31</v>
      </c>
      <c r="C100" s="7" t="s">
        <v>19</v>
      </c>
      <c r="D100" s="15" t="s">
        <v>20</v>
      </c>
      <c r="E100" s="73"/>
      <c r="F100" s="16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f t="shared" si="501"/>
        <v>0</v>
      </c>
      <c r="S100" s="7" t="s">
        <v>19</v>
      </c>
      <c r="T100" s="15" t="s">
        <v>20</v>
      </c>
      <c r="U100" s="73"/>
      <c r="V100" s="241">
        <v>0</v>
      </c>
      <c r="W100" s="242">
        <v>0</v>
      </c>
      <c r="X100" s="242">
        <v>0</v>
      </c>
      <c r="Y100" s="242">
        <v>0</v>
      </c>
      <c r="Z100" s="242">
        <v>0</v>
      </c>
      <c r="AA100" s="242">
        <v>0</v>
      </c>
      <c r="AB100" s="242">
        <v>0</v>
      </c>
      <c r="AC100" s="242">
        <v>0</v>
      </c>
      <c r="AD100" s="242">
        <v>0</v>
      </c>
      <c r="AE100" s="242">
        <v>0</v>
      </c>
      <c r="AF100" s="242">
        <v>0</v>
      </c>
      <c r="AG100" s="242">
        <v>0</v>
      </c>
      <c r="AH100" s="227">
        <f t="shared" si="502"/>
        <v>0</v>
      </c>
      <c r="AI100" s="7" t="s">
        <v>19</v>
      </c>
      <c r="AJ100" s="15" t="s">
        <v>20</v>
      </c>
      <c r="AK100" s="73"/>
      <c r="AL100" s="326">
        <v>0</v>
      </c>
      <c r="AM100" s="327">
        <f t="shared" si="503"/>
        <v>0</v>
      </c>
      <c r="AN100" s="327">
        <f t="shared" si="503"/>
        <v>0</v>
      </c>
      <c r="AO100" s="327">
        <f t="shared" si="503"/>
        <v>0</v>
      </c>
      <c r="AP100" s="327">
        <f t="shared" si="503"/>
        <v>0</v>
      </c>
      <c r="AQ100" s="327">
        <v>0</v>
      </c>
      <c r="AR100" s="327">
        <f t="shared" si="503"/>
        <v>0</v>
      </c>
      <c r="AS100" s="327">
        <f t="shared" si="503"/>
        <v>0</v>
      </c>
      <c r="AT100" s="327">
        <v>1</v>
      </c>
      <c r="AU100" s="327">
        <f t="shared" si="503"/>
        <v>1</v>
      </c>
      <c r="AV100" s="327">
        <f t="shared" si="503"/>
        <v>1</v>
      </c>
      <c r="AW100" s="327">
        <f t="shared" si="503"/>
        <v>1</v>
      </c>
      <c r="AX100" s="328">
        <f t="shared" si="504"/>
        <v>1</v>
      </c>
      <c r="AY100" s="7" t="s">
        <v>19</v>
      </c>
      <c r="AZ100" s="15" t="s">
        <v>20</v>
      </c>
      <c r="BA100" s="73"/>
      <c r="BB100" s="417">
        <v>1</v>
      </c>
      <c r="BC100" s="418">
        <f t="shared" si="497"/>
        <v>1</v>
      </c>
      <c r="BD100" s="418">
        <f t="shared" si="497"/>
        <v>1</v>
      </c>
      <c r="BE100" s="418">
        <f t="shared" si="497"/>
        <v>1</v>
      </c>
      <c r="BF100" s="418">
        <f t="shared" si="497"/>
        <v>1</v>
      </c>
      <c r="BG100" s="418">
        <f t="shared" si="497"/>
        <v>1</v>
      </c>
      <c r="BH100" s="418">
        <f t="shared" si="497"/>
        <v>1</v>
      </c>
      <c r="BI100" s="418">
        <f t="shared" si="497"/>
        <v>1</v>
      </c>
      <c r="BJ100" s="418">
        <f t="shared" si="497"/>
        <v>1</v>
      </c>
      <c r="BK100" s="418">
        <f t="shared" si="497"/>
        <v>1</v>
      </c>
      <c r="BL100" s="418">
        <f t="shared" si="497"/>
        <v>1</v>
      </c>
      <c r="BM100" s="418">
        <f t="shared" si="497"/>
        <v>1</v>
      </c>
      <c r="BN100" s="419">
        <f t="shared" si="497"/>
        <v>1</v>
      </c>
      <c r="BO100" s="7" t="s">
        <v>19</v>
      </c>
      <c r="BP100" s="15" t="s">
        <v>20</v>
      </c>
      <c r="BQ100" s="647"/>
      <c r="BR100" s="417">
        <f t="shared" si="505"/>
        <v>1</v>
      </c>
      <c r="BS100" s="418">
        <f t="shared" si="498"/>
        <v>1</v>
      </c>
      <c r="BT100" s="418">
        <f t="shared" si="498"/>
        <v>1</v>
      </c>
      <c r="BU100" s="418">
        <f t="shared" si="498"/>
        <v>1</v>
      </c>
      <c r="BV100" s="418">
        <f t="shared" si="498"/>
        <v>1</v>
      </c>
      <c r="BW100" s="418">
        <f t="shared" si="498"/>
        <v>1</v>
      </c>
      <c r="BX100" s="418">
        <f t="shared" si="498"/>
        <v>1</v>
      </c>
      <c r="BY100" s="418">
        <f t="shared" si="498"/>
        <v>1</v>
      </c>
      <c r="BZ100" s="418">
        <f t="shared" si="498"/>
        <v>1</v>
      </c>
      <c r="CA100" s="418">
        <f t="shared" si="498"/>
        <v>1</v>
      </c>
      <c r="CB100" s="418">
        <f t="shared" si="498"/>
        <v>1</v>
      </c>
      <c r="CC100" s="418">
        <f t="shared" si="498"/>
        <v>1</v>
      </c>
      <c r="CD100" s="419">
        <f t="shared" si="498"/>
        <v>1</v>
      </c>
      <c r="CF100" s="7" t="s">
        <v>19</v>
      </c>
      <c r="CG100" s="15" t="s">
        <v>20</v>
      </c>
      <c r="CH100" s="647"/>
      <c r="CI100" s="417">
        <f t="shared" si="506"/>
        <v>1</v>
      </c>
      <c r="CJ100" s="418">
        <f t="shared" si="499"/>
        <v>1</v>
      </c>
      <c r="CK100" s="418">
        <f t="shared" si="499"/>
        <v>1</v>
      </c>
      <c r="CL100" s="418">
        <f t="shared" si="499"/>
        <v>1</v>
      </c>
      <c r="CM100" s="418">
        <f t="shared" si="499"/>
        <v>1</v>
      </c>
      <c r="CN100" s="418">
        <f t="shared" si="499"/>
        <v>1</v>
      </c>
      <c r="CO100" s="418">
        <f t="shared" si="499"/>
        <v>1</v>
      </c>
      <c r="CP100" s="418">
        <f t="shared" si="499"/>
        <v>1</v>
      </c>
      <c r="CQ100" s="418">
        <f t="shared" si="499"/>
        <v>1</v>
      </c>
      <c r="CR100" s="418">
        <f t="shared" si="499"/>
        <v>1</v>
      </c>
      <c r="CS100" s="418">
        <f t="shared" si="499"/>
        <v>1</v>
      </c>
      <c r="CT100" s="418">
        <f t="shared" si="499"/>
        <v>1</v>
      </c>
      <c r="CU100" s="419">
        <f t="shared" si="499"/>
        <v>1</v>
      </c>
      <c r="CW100" s="7" t="s">
        <v>19</v>
      </c>
      <c r="CX100" s="15" t="s">
        <v>20</v>
      </c>
      <c r="CY100" s="647"/>
      <c r="CZ100" s="417">
        <f t="shared" si="507"/>
        <v>1</v>
      </c>
      <c r="DA100" s="418">
        <f t="shared" si="500"/>
        <v>1</v>
      </c>
      <c r="DB100" s="418">
        <f t="shared" si="500"/>
        <v>1</v>
      </c>
      <c r="DC100" s="418">
        <f t="shared" si="500"/>
        <v>1</v>
      </c>
      <c r="DD100" s="418">
        <f t="shared" si="500"/>
        <v>1</v>
      </c>
      <c r="DE100" s="418">
        <f t="shared" si="500"/>
        <v>1</v>
      </c>
      <c r="DF100" s="418">
        <f t="shared" si="500"/>
        <v>1</v>
      </c>
      <c r="DG100" s="418">
        <f t="shared" si="500"/>
        <v>1</v>
      </c>
      <c r="DH100" s="418">
        <f t="shared" si="500"/>
        <v>1</v>
      </c>
      <c r="DI100" s="418">
        <f t="shared" si="500"/>
        <v>1</v>
      </c>
      <c r="DJ100" s="418">
        <f t="shared" si="500"/>
        <v>1</v>
      </c>
      <c r="DK100" s="418">
        <f t="shared" si="500"/>
        <v>1</v>
      </c>
      <c r="DL100" s="419">
        <f t="shared" si="500"/>
        <v>1</v>
      </c>
    </row>
    <row r="101" spans="2:116" outlineLevel="1" x14ac:dyDescent="0.2">
      <c r="B101" s="78" t="s">
        <v>32</v>
      </c>
      <c r="C101" s="7" t="s">
        <v>19</v>
      </c>
      <c r="D101" s="15" t="s">
        <v>20</v>
      </c>
      <c r="E101" s="73"/>
      <c r="F101" s="16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8">
        <f t="shared" si="501"/>
        <v>0</v>
      </c>
      <c r="S101" s="7" t="s">
        <v>19</v>
      </c>
      <c r="T101" s="15" t="s">
        <v>20</v>
      </c>
      <c r="U101" s="73"/>
      <c r="V101" s="241">
        <v>0</v>
      </c>
      <c r="W101" s="242">
        <v>0</v>
      </c>
      <c r="X101" s="242">
        <v>0</v>
      </c>
      <c r="Y101" s="242">
        <v>0</v>
      </c>
      <c r="Z101" s="242">
        <v>0</v>
      </c>
      <c r="AA101" s="242">
        <v>0</v>
      </c>
      <c r="AB101" s="242">
        <v>0</v>
      </c>
      <c r="AC101" s="242">
        <v>0</v>
      </c>
      <c r="AD101" s="242">
        <v>0</v>
      </c>
      <c r="AE101" s="242">
        <v>0</v>
      </c>
      <c r="AF101" s="242">
        <v>0</v>
      </c>
      <c r="AG101" s="242">
        <v>0</v>
      </c>
      <c r="AH101" s="227">
        <f t="shared" si="502"/>
        <v>0</v>
      </c>
      <c r="AI101" s="7" t="s">
        <v>19</v>
      </c>
      <c r="AJ101" s="15" t="s">
        <v>20</v>
      </c>
      <c r="AK101" s="73"/>
      <c r="AL101" s="326">
        <f>AH101</f>
        <v>0</v>
      </c>
      <c r="AM101" s="327">
        <f t="shared" si="503"/>
        <v>0</v>
      </c>
      <c r="AN101" s="327">
        <f t="shared" si="503"/>
        <v>0</v>
      </c>
      <c r="AO101" s="327">
        <f t="shared" si="503"/>
        <v>0</v>
      </c>
      <c r="AP101" s="327">
        <f t="shared" si="503"/>
        <v>0</v>
      </c>
      <c r="AQ101" s="327">
        <f t="shared" si="503"/>
        <v>0</v>
      </c>
      <c r="AR101" s="327">
        <f t="shared" si="503"/>
        <v>0</v>
      </c>
      <c r="AS101" s="327">
        <f t="shared" si="503"/>
        <v>0</v>
      </c>
      <c r="AT101" s="327">
        <f t="shared" si="503"/>
        <v>0</v>
      </c>
      <c r="AU101" s="327">
        <f t="shared" si="503"/>
        <v>0</v>
      </c>
      <c r="AV101" s="327">
        <f t="shared" si="503"/>
        <v>0</v>
      </c>
      <c r="AW101" s="327">
        <f t="shared" si="503"/>
        <v>0</v>
      </c>
      <c r="AX101" s="328">
        <f t="shared" si="504"/>
        <v>0</v>
      </c>
      <c r="AY101" s="7" t="s">
        <v>19</v>
      </c>
      <c r="AZ101" s="15" t="s">
        <v>20</v>
      </c>
      <c r="BA101" s="73"/>
      <c r="BB101" s="417">
        <v>0</v>
      </c>
      <c r="BC101" s="418">
        <f t="shared" si="497"/>
        <v>0</v>
      </c>
      <c r="BD101" s="418">
        <f t="shared" si="497"/>
        <v>0</v>
      </c>
      <c r="BE101" s="418">
        <f t="shared" si="497"/>
        <v>0</v>
      </c>
      <c r="BF101" s="418">
        <f t="shared" si="497"/>
        <v>0</v>
      </c>
      <c r="BG101" s="418">
        <f t="shared" si="497"/>
        <v>0</v>
      </c>
      <c r="BH101" s="418">
        <f t="shared" si="497"/>
        <v>0</v>
      </c>
      <c r="BI101" s="418">
        <f t="shared" si="497"/>
        <v>0</v>
      </c>
      <c r="BJ101" s="418">
        <f t="shared" si="497"/>
        <v>0</v>
      </c>
      <c r="BK101" s="418">
        <f t="shared" si="497"/>
        <v>0</v>
      </c>
      <c r="BL101" s="418">
        <f t="shared" si="497"/>
        <v>0</v>
      </c>
      <c r="BM101" s="418">
        <f t="shared" si="497"/>
        <v>0</v>
      </c>
      <c r="BN101" s="419">
        <f t="shared" si="497"/>
        <v>0</v>
      </c>
      <c r="BO101" s="7" t="s">
        <v>19</v>
      </c>
      <c r="BP101" s="15" t="s">
        <v>20</v>
      </c>
      <c r="BQ101" s="647"/>
      <c r="BR101" s="417">
        <f t="shared" si="505"/>
        <v>0</v>
      </c>
      <c r="BS101" s="418">
        <f t="shared" si="498"/>
        <v>0</v>
      </c>
      <c r="BT101" s="418">
        <f t="shared" si="498"/>
        <v>0</v>
      </c>
      <c r="BU101" s="418">
        <f t="shared" si="498"/>
        <v>0</v>
      </c>
      <c r="BV101" s="418">
        <f t="shared" si="498"/>
        <v>0</v>
      </c>
      <c r="BW101" s="418">
        <f t="shared" si="498"/>
        <v>0</v>
      </c>
      <c r="BX101" s="418">
        <f t="shared" si="498"/>
        <v>0</v>
      </c>
      <c r="BY101" s="418">
        <f t="shared" si="498"/>
        <v>0</v>
      </c>
      <c r="BZ101" s="418">
        <f t="shared" si="498"/>
        <v>0</v>
      </c>
      <c r="CA101" s="418">
        <f t="shared" si="498"/>
        <v>0</v>
      </c>
      <c r="CB101" s="418">
        <f t="shared" si="498"/>
        <v>0</v>
      </c>
      <c r="CC101" s="418">
        <f t="shared" si="498"/>
        <v>0</v>
      </c>
      <c r="CD101" s="419">
        <f t="shared" si="498"/>
        <v>0</v>
      </c>
      <c r="CF101" s="7" t="s">
        <v>19</v>
      </c>
      <c r="CG101" s="15" t="s">
        <v>20</v>
      </c>
      <c r="CH101" s="647"/>
      <c r="CI101" s="417">
        <f t="shared" si="506"/>
        <v>0</v>
      </c>
      <c r="CJ101" s="418">
        <f t="shared" si="499"/>
        <v>0</v>
      </c>
      <c r="CK101" s="418">
        <f t="shared" si="499"/>
        <v>0</v>
      </c>
      <c r="CL101" s="418">
        <f t="shared" si="499"/>
        <v>0</v>
      </c>
      <c r="CM101" s="418">
        <f t="shared" si="499"/>
        <v>0</v>
      </c>
      <c r="CN101" s="418">
        <f t="shared" si="499"/>
        <v>0</v>
      </c>
      <c r="CO101" s="418">
        <f t="shared" si="499"/>
        <v>0</v>
      </c>
      <c r="CP101" s="418">
        <f t="shared" si="499"/>
        <v>0</v>
      </c>
      <c r="CQ101" s="418">
        <f t="shared" si="499"/>
        <v>0</v>
      </c>
      <c r="CR101" s="418">
        <f t="shared" si="499"/>
        <v>0</v>
      </c>
      <c r="CS101" s="418">
        <f t="shared" si="499"/>
        <v>0</v>
      </c>
      <c r="CT101" s="418">
        <f t="shared" si="499"/>
        <v>0</v>
      </c>
      <c r="CU101" s="419">
        <f t="shared" si="499"/>
        <v>0</v>
      </c>
      <c r="CW101" s="7" t="s">
        <v>19</v>
      </c>
      <c r="CX101" s="15" t="s">
        <v>20</v>
      </c>
      <c r="CY101" s="647"/>
      <c r="CZ101" s="417">
        <f t="shared" si="507"/>
        <v>0</v>
      </c>
      <c r="DA101" s="418">
        <f t="shared" si="500"/>
        <v>0</v>
      </c>
      <c r="DB101" s="418">
        <f t="shared" si="500"/>
        <v>0</v>
      </c>
      <c r="DC101" s="418">
        <f t="shared" si="500"/>
        <v>0</v>
      </c>
      <c r="DD101" s="418">
        <f t="shared" si="500"/>
        <v>0</v>
      </c>
      <c r="DE101" s="418">
        <f t="shared" si="500"/>
        <v>0</v>
      </c>
      <c r="DF101" s="418">
        <f t="shared" si="500"/>
        <v>0</v>
      </c>
      <c r="DG101" s="418">
        <f t="shared" si="500"/>
        <v>0</v>
      </c>
      <c r="DH101" s="418">
        <f t="shared" si="500"/>
        <v>0</v>
      </c>
      <c r="DI101" s="418">
        <f t="shared" si="500"/>
        <v>0</v>
      </c>
      <c r="DJ101" s="418">
        <f t="shared" si="500"/>
        <v>0</v>
      </c>
      <c r="DK101" s="418">
        <f t="shared" si="500"/>
        <v>0</v>
      </c>
      <c r="DL101" s="419">
        <f t="shared" si="500"/>
        <v>0</v>
      </c>
    </row>
    <row r="102" spans="2:116" outlineLevel="1" x14ac:dyDescent="0.2">
      <c r="B102" s="78" t="s">
        <v>33</v>
      </c>
      <c r="C102" s="7" t="s">
        <v>19</v>
      </c>
      <c r="D102" s="15" t="s">
        <v>20</v>
      </c>
      <c r="E102" s="73"/>
      <c r="F102" s="16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f t="shared" si="501"/>
        <v>0</v>
      </c>
      <c r="S102" s="7" t="s">
        <v>19</v>
      </c>
      <c r="T102" s="15" t="s">
        <v>20</v>
      </c>
      <c r="U102" s="73"/>
      <c r="V102" s="241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2">
        <v>0</v>
      </c>
      <c r="AD102" s="242">
        <v>0</v>
      </c>
      <c r="AE102" s="242">
        <v>0</v>
      </c>
      <c r="AF102" s="242">
        <v>0</v>
      </c>
      <c r="AG102" s="242">
        <v>0</v>
      </c>
      <c r="AH102" s="227">
        <f t="shared" si="502"/>
        <v>0</v>
      </c>
      <c r="AI102" s="7" t="s">
        <v>19</v>
      </c>
      <c r="AJ102" s="15" t="s">
        <v>20</v>
      </c>
      <c r="AK102" s="73"/>
      <c r="AL102" s="326">
        <f>AH102</f>
        <v>0</v>
      </c>
      <c r="AM102" s="327">
        <f t="shared" si="503"/>
        <v>0</v>
      </c>
      <c r="AN102" s="327">
        <f t="shared" si="503"/>
        <v>0</v>
      </c>
      <c r="AO102" s="327">
        <f t="shared" si="503"/>
        <v>0</v>
      </c>
      <c r="AP102" s="327">
        <f t="shared" si="503"/>
        <v>0</v>
      </c>
      <c r="AQ102" s="327">
        <f t="shared" si="503"/>
        <v>0</v>
      </c>
      <c r="AR102" s="327">
        <f t="shared" si="503"/>
        <v>0</v>
      </c>
      <c r="AS102" s="327">
        <f t="shared" si="503"/>
        <v>0</v>
      </c>
      <c r="AT102" s="327">
        <f t="shared" si="503"/>
        <v>0</v>
      </c>
      <c r="AU102" s="327">
        <f t="shared" si="503"/>
        <v>0</v>
      </c>
      <c r="AV102" s="327">
        <f t="shared" si="503"/>
        <v>0</v>
      </c>
      <c r="AW102" s="327">
        <f t="shared" si="503"/>
        <v>0</v>
      </c>
      <c r="AX102" s="328">
        <f t="shared" si="504"/>
        <v>0</v>
      </c>
      <c r="AY102" s="7" t="s">
        <v>19</v>
      </c>
      <c r="AZ102" s="15" t="s">
        <v>20</v>
      </c>
      <c r="BA102" s="73"/>
      <c r="BB102" s="417">
        <v>0</v>
      </c>
      <c r="BC102" s="418">
        <f t="shared" si="497"/>
        <v>0</v>
      </c>
      <c r="BD102" s="418">
        <f t="shared" si="497"/>
        <v>0</v>
      </c>
      <c r="BE102" s="418">
        <f t="shared" si="497"/>
        <v>0</v>
      </c>
      <c r="BF102" s="418">
        <f t="shared" si="497"/>
        <v>0</v>
      </c>
      <c r="BG102" s="418">
        <f t="shared" si="497"/>
        <v>0</v>
      </c>
      <c r="BH102" s="418">
        <f t="shared" si="497"/>
        <v>0</v>
      </c>
      <c r="BI102" s="418">
        <f t="shared" si="497"/>
        <v>0</v>
      </c>
      <c r="BJ102" s="418">
        <f t="shared" si="497"/>
        <v>0</v>
      </c>
      <c r="BK102" s="418">
        <f t="shared" si="497"/>
        <v>0</v>
      </c>
      <c r="BL102" s="418">
        <f t="shared" si="497"/>
        <v>0</v>
      </c>
      <c r="BM102" s="418">
        <f t="shared" si="497"/>
        <v>0</v>
      </c>
      <c r="BN102" s="419">
        <f t="shared" si="497"/>
        <v>0</v>
      </c>
      <c r="BO102" s="7" t="s">
        <v>19</v>
      </c>
      <c r="BP102" s="15" t="s">
        <v>20</v>
      </c>
      <c r="BQ102" s="647"/>
      <c r="BR102" s="417">
        <f t="shared" si="505"/>
        <v>0</v>
      </c>
      <c r="BS102" s="418">
        <f t="shared" si="498"/>
        <v>0</v>
      </c>
      <c r="BT102" s="418">
        <f t="shared" si="498"/>
        <v>0</v>
      </c>
      <c r="BU102" s="418">
        <f t="shared" si="498"/>
        <v>0</v>
      </c>
      <c r="BV102" s="418">
        <f t="shared" si="498"/>
        <v>0</v>
      </c>
      <c r="BW102" s="418">
        <f t="shared" si="498"/>
        <v>0</v>
      </c>
      <c r="BX102" s="418">
        <f t="shared" si="498"/>
        <v>0</v>
      </c>
      <c r="BY102" s="418">
        <f t="shared" si="498"/>
        <v>0</v>
      </c>
      <c r="BZ102" s="418">
        <f t="shared" si="498"/>
        <v>0</v>
      </c>
      <c r="CA102" s="418">
        <f t="shared" si="498"/>
        <v>0</v>
      </c>
      <c r="CB102" s="418">
        <f t="shared" si="498"/>
        <v>0</v>
      </c>
      <c r="CC102" s="418">
        <f t="shared" si="498"/>
        <v>0</v>
      </c>
      <c r="CD102" s="419">
        <f t="shared" si="498"/>
        <v>0</v>
      </c>
      <c r="CF102" s="7" t="s">
        <v>19</v>
      </c>
      <c r="CG102" s="15" t="s">
        <v>20</v>
      </c>
      <c r="CH102" s="647"/>
      <c r="CI102" s="417">
        <f t="shared" si="506"/>
        <v>0</v>
      </c>
      <c r="CJ102" s="418">
        <f t="shared" si="499"/>
        <v>0</v>
      </c>
      <c r="CK102" s="418">
        <f t="shared" si="499"/>
        <v>0</v>
      </c>
      <c r="CL102" s="418">
        <f t="shared" si="499"/>
        <v>0</v>
      </c>
      <c r="CM102" s="418">
        <f t="shared" si="499"/>
        <v>0</v>
      </c>
      <c r="CN102" s="418">
        <f t="shared" si="499"/>
        <v>0</v>
      </c>
      <c r="CO102" s="418">
        <f t="shared" si="499"/>
        <v>0</v>
      </c>
      <c r="CP102" s="418">
        <f t="shared" si="499"/>
        <v>0</v>
      </c>
      <c r="CQ102" s="418">
        <f t="shared" si="499"/>
        <v>0</v>
      </c>
      <c r="CR102" s="418">
        <f t="shared" si="499"/>
        <v>0</v>
      </c>
      <c r="CS102" s="418">
        <f t="shared" si="499"/>
        <v>0</v>
      </c>
      <c r="CT102" s="418">
        <f t="shared" si="499"/>
        <v>0</v>
      </c>
      <c r="CU102" s="419">
        <f t="shared" si="499"/>
        <v>0</v>
      </c>
      <c r="CW102" s="7" t="s">
        <v>19</v>
      </c>
      <c r="CX102" s="15" t="s">
        <v>20</v>
      </c>
      <c r="CY102" s="647"/>
      <c r="CZ102" s="417">
        <f t="shared" si="507"/>
        <v>0</v>
      </c>
      <c r="DA102" s="418">
        <f t="shared" si="500"/>
        <v>0</v>
      </c>
      <c r="DB102" s="418">
        <f t="shared" si="500"/>
        <v>0</v>
      </c>
      <c r="DC102" s="418">
        <f t="shared" si="500"/>
        <v>0</v>
      </c>
      <c r="DD102" s="418">
        <f t="shared" si="500"/>
        <v>0</v>
      </c>
      <c r="DE102" s="418">
        <f t="shared" si="500"/>
        <v>0</v>
      </c>
      <c r="DF102" s="418">
        <f t="shared" si="500"/>
        <v>0</v>
      </c>
      <c r="DG102" s="418">
        <f t="shared" si="500"/>
        <v>0</v>
      </c>
      <c r="DH102" s="418">
        <f t="shared" si="500"/>
        <v>0</v>
      </c>
      <c r="DI102" s="418">
        <f t="shared" si="500"/>
        <v>0</v>
      </c>
      <c r="DJ102" s="418">
        <f t="shared" si="500"/>
        <v>0</v>
      </c>
      <c r="DK102" s="418">
        <f t="shared" si="500"/>
        <v>0</v>
      </c>
      <c r="DL102" s="419">
        <f t="shared" si="500"/>
        <v>0</v>
      </c>
    </row>
    <row r="103" spans="2:116" outlineLevel="1" x14ac:dyDescent="0.2">
      <c r="B103" s="14" t="s">
        <v>131</v>
      </c>
      <c r="C103" s="7" t="s">
        <v>19</v>
      </c>
      <c r="D103" s="15" t="s">
        <v>20</v>
      </c>
      <c r="E103" s="73"/>
      <c r="F103" s="16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f t="shared" si="501"/>
        <v>0</v>
      </c>
      <c r="S103" s="7" t="s">
        <v>19</v>
      </c>
      <c r="T103" s="15" t="s">
        <v>20</v>
      </c>
      <c r="U103" s="73"/>
      <c r="V103" s="241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2">
        <v>0</v>
      </c>
      <c r="AD103" s="242">
        <v>0</v>
      </c>
      <c r="AE103" s="242">
        <v>0</v>
      </c>
      <c r="AF103" s="242">
        <v>0</v>
      </c>
      <c r="AG103" s="242">
        <v>0</v>
      </c>
      <c r="AH103" s="227">
        <f t="shared" si="502"/>
        <v>0</v>
      </c>
      <c r="AI103" s="7" t="s">
        <v>19</v>
      </c>
      <c r="AJ103" s="15" t="s">
        <v>20</v>
      </c>
      <c r="AK103" s="73"/>
      <c r="AL103" s="326">
        <v>0</v>
      </c>
      <c r="AM103" s="327">
        <f t="shared" si="503"/>
        <v>0</v>
      </c>
      <c r="AN103" s="327">
        <f t="shared" si="503"/>
        <v>0</v>
      </c>
      <c r="AO103" s="327">
        <f t="shared" si="503"/>
        <v>0</v>
      </c>
      <c r="AP103" s="327">
        <f t="shared" si="503"/>
        <v>0</v>
      </c>
      <c r="AQ103" s="327">
        <f t="shared" si="503"/>
        <v>0</v>
      </c>
      <c r="AR103" s="327">
        <f t="shared" si="503"/>
        <v>0</v>
      </c>
      <c r="AS103" s="327">
        <f t="shared" si="503"/>
        <v>0</v>
      </c>
      <c r="AT103" s="327">
        <f t="shared" si="503"/>
        <v>0</v>
      </c>
      <c r="AU103" s="327">
        <f t="shared" si="503"/>
        <v>0</v>
      </c>
      <c r="AV103" s="327">
        <f t="shared" si="503"/>
        <v>0</v>
      </c>
      <c r="AW103" s="327">
        <f t="shared" si="503"/>
        <v>0</v>
      </c>
      <c r="AX103" s="328">
        <f t="shared" si="504"/>
        <v>0</v>
      </c>
      <c r="AY103" s="7" t="s">
        <v>19</v>
      </c>
      <c r="AZ103" s="15" t="s">
        <v>20</v>
      </c>
      <c r="BA103" s="73"/>
      <c r="BB103" s="417">
        <v>0</v>
      </c>
      <c r="BC103" s="418">
        <f t="shared" si="497"/>
        <v>0</v>
      </c>
      <c r="BD103" s="418">
        <f t="shared" si="497"/>
        <v>0</v>
      </c>
      <c r="BE103" s="418">
        <f t="shared" si="497"/>
        <v>0</v>
      </c>
      <c r="BF103" s="418">
        <f t="shared" si="497"/>
        <v>0</v>
      </c>
      <c r="BG103" s="418">
        <f t="shared" si="497"/>
        <v>0</v>
      </c>
      <c r="BH103" s="418">
        <f t="shared" si="497"/>
        <v>0</v>
      </c>
      <c r="BI103" s="418">
        <f t="shared" si="497"/>
        <v>0</v>
      </c>
      <c r="BJ103" s="418">
        <f t="shared" si="497"/>
        <v>0</v>
      </c>
      <c r="BK103" s="418">
        <f t="shared" si="497"/>
        <v>0</v>
      </c>
      <c r="BL103" s="418">
        <f t="shared" si="497"/>
        <v>0</v>
      </c>
      <c r="BM103" s="418">
        <f t="shared" si="497"/>
        <v>0</v>
      </c>
      <c r="BN103" s="419">
        <f t="shared" si="497"/>
        <v>0</v>
      </c>
      <c r="BO103" s="7" t="s">
        <v>19</v>
      </c>
      <c r="BP103" s="15" t="s">
        <v>20</v>
      </c>
      <c r="BQ103" s="647"/>
      <c r="BR103" s="417">
        <v>1</v>
      </c>
      <c r="BS103" s="418">
        <f t="shared" si="498"/>
        <v>1</v>
      </c>
      <c r="BT103" s="418">
        <f t="shared" si="498"/>
        <v>1</v>
      </c>
      <c r="BU103" s="418">
        <f t="shared" si="498"/>
        <v>1</v>
      </c>
      <c r="BV103" s="418">
        <f t="shared" si="498"/>
        <v>1</v>
      </c>
      <c r="BW103" s="418">
        <f t="shared" si="498"/>
        <v>1</v>
      </c>
      <c r="BX103" s="418">
        <f t="shared" si="498"/>
        <v>1</v>
      </c>
      <c r="BY103" s="418">
        <f t="shared" si="498"/>
        <v>1</v>
      </c>
      <c r="BZ103" s="418">
        <f t="shared" si="498"/>
        <v>1</v>
      </c>
      <c r="CA103" s="418">
        <f t="shared" si="498"/>
        <v>1</v>
      </c>
      <c r="CB103" s="418">
        <f t="shared" si="498"/>
        <v>1</v>
      </c>
      <c r="CC103" s="418">
        <f t="shared" si="498"/>
        <v>1</v>
      </c>
      <c r="CD103" s="419">
        <f t="shared" si="498"/>
        <v>1</v>
      </c>
      <c r="CF103" s="7" t="s">
        <v>19</v>
      </c>
      <c r="CG103" s="15" t="s">
        <v>20</v>
      </c>
      <c r="CH103" s="647"/>
      <c r="CI103" s="417">
        <v>1</v>
      </c>
      <c r="CJ103" s="418">
        <f t="shared" si="499"/>
        <v>1</v>
      </c>
      <c r="CK103" s="418">
        <f t="shared" si="499"/>
        <v>1</v>
      </c>
      <c r="CL103" s="418">
        <f t="shared" si="499"/>
        <v>1</v>
      </c>
      <c r="CM103" s="418">
        <f t="shared" si="499"/>
        <v>1</v>
      </c>
      <c r="CN103" s="418">
        <f t="shared" si="499"/>
        <v>1</v>
      </c>
      <c r="CO103" s="418">
        <f t="shared" si="499"/>
        <v>1</v>
      </c>
      <c r="CP103" s="418">
        <f t="shared" si="499"/>
        <v>1</v>
      </c>
      <c r="CQ103" s="418">
        <f t="shared" si="499"/>
        <v>1</v>
      </c>
      <c r="CR103" s="418">
        <f t="shared" si="499"/>
        <v>1</v>
      </c>
      <c r="CS103" s="418">
        <f t="shared" si="499"/>
        <v>1</v>
      </c>
      <c r="CT103" s="418">
        <f t="shared" si="499"/>
        <v>1</v>
      </c>
      <c r="CU103" s="419">
        <f t="shared" si="499"/>
        <v>1</v>
      </c>
      <c r="CW103" s="7" t="s">
        <v>19</v>
      </c>
      <c r="CX103" s="15" t="s">
        <v>20</v>
      </c>
      <c r="CY103" s="647"/>
      <c r="CZ103" s="417">
        <v>1</v>
      </c>
      <c r="DA103" s="418">
        <f t="shared" si="500"/>
        <v>1</v>
      </c>
      <c r="DB103" s="418">
        <f t="shared" si="500"/>
        <v>1</v>
      </c>
      <c r="DC103" s="418">
        <f t="shared" si="500"/>
        <v>1</v>
      </c>
      <c r="DD103" s="418">
        <f t="shared" si="500"/>
        <v>1</v>
      </c>
      <c r="DE103" s="418">
        <f t="shared" si="500"/>
        <v>1</v>
      </c>
      <c r="DF103" s="418">
        <f t="shared" si="500"/>
        <v>1</v>
      </c>
      <c r="DG103" s="418">
        <f t="shared" si="500"/>
        <v>1</v>
      </c>
      <c r="DH103" s="418">
        <f t="shared" si="500"/>
        <v>1</v>
      </c>
      <c r="DI103" s="418">
        <f t="shared" si="500"/>
        <v>1</v>
      </c>
      <c r="DJ103" s="418">
        <f t="shared" si="500"/>
        <v>1</v>
      </c>
      <c r="DK103" s="418">
        <f t="shared" si="500"/>
        <v>1</v>
      </c>
      <c r="DL103" s="419">
        <f t="shared" si="500"/>
        <v>1</v>
      </c>
    </row>
    <row r="104" spans="2:116" ht="13.5" customHeight="1" outlineLevel="1" x14ac:dyDescent="0.2">
      <c r="B104" s="78" t="s">
        <v>34</v>
      </c>
      <c r="C104" s="7" t="s">
        <v>19</v>
      </c>
      <c r="D104" s="15" t="s">
        <v>20</v>
      </c>
      <c r="E104" s="73"/>
      <c r="F104" s="16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8">
        <f t="shared" si="501"/>
        <v>0</v>
      </c>
      <c r="S104" s="7" t="s">
        <v>19</v>
      </c>
      <c r="T104" s="15" t="s">
        <v>20</v>
      </c>
      <c r="U104" s="73"/>
      <c r="V104" s="241">
        <v>0</v>
      </c>
      <c r="W104" s="242">
        <v>0</v>
      </c>
      <c r="X104" s="242">
        <v>0</v>
      </c>
      <c r="Y104" s="242">
        <v>0</v>
      </c>
      <c r="Z104" s="242">
        <v>0</v>
      </c>
      <c r="AA104" s="242">
        <v>0</v>
      </c>
      <c r="AB104" s="242">
        <v>0</v>
      </c>
      <c r="AC104" s="242">
        <v>0</v>
      </c>
      <c r="AD104" s="242">
        <v>0</v>
      </c>
      <c r="AE104" s="242">
        <v>0</v>
      </c>
      <c r="AF104" s="242">
        <v>0</v>
      </c>
      <c r="AG104" s="242">
        <v>0</v>
      </c>
      <c r="AH104" s="227">
        <f t="shared" si="502"/>
        <v>0</v>
      </c>
      <c r="AI104" s="7" t="s">
        <v>19</v>
      </c>
      <c r="AJ104" s="15" t="s">
        <v>20</v>
      </c>
      <c r="AK104" s="73"/>
      <c r="AL104" s="326">
        <v>0</v>
      </c>
      <c r="AM104" s="327">
        <f t="shared" si="503"/>
        <v>0</v>
      </c>
      <c r="AN104" s="327">
        <f t="shared" si="503"/>
        <v>0</v>
      </c>
      <c r="AO104" s="327">
        <f t="shared" si="503"/>
        <v>0</v>
      </c>
      <c r="AP104" s="327">
        <f t="shared" si="503"/>
        <v>0</v>
      </c>
      <c r="AQ104" s="327">
        <f t="shared" si="503"/>
        <v>0</v>
      </c>
      <c r="AR104" s="327">
        <f t="shared" si="503"/>
        <v>0</v>
      </c>
      <c r="AS104" s="327">
        <f t="shared" si="503"/>
        <v>0</v>
      </c>
      <c r="AT104" s="327">
        <v>1</v>
      </c>
      <c r="AU104" s="327">
        <f t="shared" si="503"/>
        <v>1</v>
      </c>
      <c r="AV104" s="327">
        <f t="shared" si="503"/>
        <v>1</v>
      </c>
      <c r="AW104" s="327">
        <f t="shared" si="503"/>
        <v>1</v>
      </c>
      <c r="AX104" s="328">
        <f t="shared" si="504"/>
        <v>1</v>
      </c>
      <c r="AY104" s="7" t="s">
        <v>19</v>
      </c>
      <c r="AZ104" s="15" t="s">
        <v>20</v>
      </c>
      <c r="BA104" s="73"/>
      <c r="BB104" s="417">
        <v>1</v>
      </c>
      <c r="BC104" s="418">
        <f t="shared" si="497"/>
        <v>1</v>
      </c>
      <c r="BD104" s="418">
        <f t="shared" si="497"/>
        <v>1</v>
      </c>
      <c r="BE104" s="418">
        <f t="shared" si="497"/>
        <v>1</v>
      </c>
      <c r="BF104" s="418">
        <f t="shared" si="497"/>
        <v>1</v>
      </c>
      <c r="BG104" s="418">
        <f t="shared" si="497"/>
        <v>1</v>
      </c>
      <c r="BH104" s="418">
        <f t="shared" si="497"/>
        <v>1</v>
      </c>
      <c r="BI104" s="418">
        <f t="shared" si="497"/>
        <v>1</v>
      </c>
      <c r="BJ104" s="418">
        <f t="shared" si="497"/>
        <v>1</v>
      </c>
      <c r="BK104" s="418">
        <f t="shared" si="497"/>
        <v>1</v>
      </c>
      <c r="BL104" s="418">
        <f t="shared" si="497"/>
        <v>1</v>
      </c>
      <c r="BM104" s="418">
        <f t="shared" si="497"/>
        <v>1</v>
      </c>
      <c r="BN104" s="419">
        <f t="shared" si="497"/>
        <v>1</v>
      </c>
      <c r="BO104" s="7" t="s">
        <v>19</v>
      </c>
      <c r="BP104" s="15" t="s">
        <v>20</v>
      </c>
      <c r="BQ104" s="647"/>
      <c r="BR104" s="417">
        <f t="shared" si="505"/>
        <v>1</v>
      </c>
      <c r="BS104" s="418">
        <f t="shared" si="498"/>
        <v>1</v>
      </c>
      <c r="BT104" s="418">
        <f>BS104</f>
        <v>1</v>
      </c>
      <c r="BU104" s="418">
        <f t="shared" si="498"/>
        <v>1</v>
      </c>
      <c r="BV104" s="418">
        <f t="shared" si="498"/>
        <v>1</v>
      </c>
      <c r="BW104" s="418">
        <f t="shared" si="498"/>
        <v>1</v>
      </c>
      <c r="BX104" s="418">
        <f t="shared" si="498"/>
        <v>1</v>
      </c>
      <c r="BY104" s="418">
        <f t="shared" si="498"/>
        <v>1</v>
      </c>
      <c r="BZ104" s="418">
        <f t="shared" si="498"/>
        <v>1</v>
      </c>
      <c r="CA104" s="418">
        <f t="shared" si="498"/>
        <v>1</v>
      </c>
      <c r="CB104" s="418">
        <f t="shared" si="498"/>
        <v>1</v>
      </c>
      <c r="CC104" s="418">
        <f t="shared" si="498"/>
        <v>1</v>
      </c>
      <c r="CD104" s="419">
        <f t="shared" si="498"/>
        <v>1</v>
      </c>
      <c r="CF104" s="7" t="s">
        <v>19</v>
      </c>
      <c r="CG104" s="15" t="s">
        <v>20</v>
      </c>
      <c r="CH104" s="647"/>
      <c r="CI104" s="417">
        <f t="shared" ref="CI104:CI110" si="510">CD104</f>
        <v>1</v>
      </c>
      <c r="CJ104" s="418">
        <f t="shared" si="499"/>
        <v>1</v>
      </c>
      <c r="CK104" s="418">
        <f>CJ104</f>
        <v>1</v>
      </c>
      <c r="CL104" s="418">
        <f t="shared" si="499"/>
        <v>1</v>
      </c>
      <c r="CM104" s="418">
        <f t="shared" si="499"/>
        <v>1</v>
      </c>
      <c r="CN104" s="418">
        <f t="shared" si="499"/>
        <v>1</v>
      </c>
      <c r="CO104" s="418">
        <f t="shared" si="499"/>
        <v>1</v>
      </c>
      <c r="CP104" s="418">
        <f t="shared" si="499"/>
        <v>1</v>
      </c>
      <c r="CQ104" s="418">
        <f t="shared" si="499"/>
        <v>1</v>
      </c>
      <c r="CR104" s="418">
        <f t="shared" si="499"/>
        <v>1</v>
      </c>
      <c r="CS104" s="418">
        <f t="shared" si="499"/>
        <v>1</v>
      </c>
      <c r="CT104" s="418">
        <f t="shared" si="499"/>
        <v>1</v>
      </c>
      <c r="CU104" s="419">
        <f t="shared" si="499"/>
        <v>1</v>
      </c>
      <c r="CW104" s="7" t="s">
        <v>19</v>
      </c>
      <c r="CX104" s="15" t="s">
        <v>20</v>
      </c>
      <c r="CY104" s="647"/>
      <c r="CZ104" s="417">
        <f>CU104</f>
        <v>1</v>
      </c>
      <c r="DA104" s="418">
        <f t="shared" si="500"/>
        <v>1</v>
      </c>
      <c r="DB104" s="418">
        <f>DA104</f>
        <v>1</v>
      </c>
      <c r="DC104" s="418">
        <f t="shared" si="500"/>
        <v>1</v>
      </c>
      <c r="DD104" s="418">
        <f t="shared" si="500"/>
        <v>1</v>
      </c>
      <c r="DE104" s="418">
        <f t="shared" si="500"/>
        <v>1</v>
      </c>
      <c r="DF104" s="418">
        <f t="shared" si="500"/>
        <v>1</v>
      </c>
      <c r="DG104" s="418">
        <f t="shared" si="500"/>
        <v>1</v>
      </c>
      <c r="DH104" s="418">
        <f t="shared" si="500"/>
        <v>1</v>
      </c>
      <c r="DI104" s="418">
        <f t="shared" si="500"/>
        <v>1</v>
      </c>
      <c r="DJ104" s="418">
        <f t="shared" si="500"/>
        <v>1</v>
      </c>
      <c r="DK104" s="418">
        <f t="shared" si="500"/>
        <v>1</v>
      </c>
      <c r="DL104" s="419">
        <f t="shared" si="500"/>
        <v>1</v>
      </c>
    </row>
    <row r="105" spans="2:116" outlineLevel="1" x14ac:dyDescent="0.2">
      <c r="B105" s="78" t="s">
        <v>275</v>
      </c>
      <c r="C105" s="7" t="s">
        <v>19</v>
      </c>
      <c r="D105" s="15" t="s">
        <v>20</v>
      </c>
      <c r="E105" s="73"/>
      <c r="F105" s="16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f t="shared" si="501"/>
        <v>0</v>
      </c>
      <c r="S105" s="7" t="s">
        <v>19</v>
      </c>
      <c r="T105" s="15" t="s">
        <v>20</v>
      </c>
      <c r="U105" s="73"/>
      <c r="V105" s="241">
        <v>0</v>
      </c>
      <c r="W105" s="242">
        <v>0</v>
      </c>
      <c r="X105" s="242">
        <v>0</v>
      </c>
      <c r="Y105" s="242">
        <v>0</v>
      </c>
      <c r="Z105" s="242">
        <v>0</v>
      </c>
      <c r="AA105" s="242">
        <v>0</v>
      </c>
      <c r="AB105" s="242">
        <v>0</v>
      </c>
      <c r="AC105" s="242">
        <v>0</v>
      </c>
      <c r="AD105" s="242">
        <v>0</v>
      </c>
      <c r="AE105" s="242">
        <v>0</v>
      </c>
      <c r="AF105" s="242">
        <v>0</v>
      </c>
      <c r="AG105" s="242">
        <v>0</v>
      </c>
      <c r="AH105" s="227">
        <f t="shared" si="502"/>
        <v>0</v>
      </c>
      <c r="AI105" s="7" t="s">
        <v>19</v>
      </c>
      <c r="AJ105" s="15" t="s">
        <v>20</v>
      </c>
      <c r="AK105" s="73"/>
      <c r="AL105" s="326">
        <v>0</v>
      </c>
      <c r="AM105" s="327">
        <f t="shared" si="503"/>
        <v>0</v>
      </c>
      <c r="AN105" s="327">
        <f t="shared" si="503"/>
        <v>0</v>
      </c>
      <c r="AO105" s="327">
        <f t="shared" si="503"/>
        <v>0</v>
      </c>
      <c r="AP105" s="327">
        <f t="shared" si="503"/>
        <v>0</v>
      </c>
      <c r="AQ105" s="327">
        <f t="shared" si="503"/>
        <v>0</v>
      </c>
      <c r="AR105" s="327">
        <f t="shared" si="503"/>
        <v>0</v>
      </c>
      <c r="AS105" s="327">
        <f t="shared" si="503"/>
        <v>0</v>
      </c>
      <c r="AT105" s="327">
        <f t="shared" si="503"/>
        <v>0</v>
      </c>
      <c r="AU105" s="327">
        <f t="shared" si="503"/>
        <v>0</v>
      </c>
      <c r="AV105" s="327">
        <f t="shared" si="503"/>
        <v>0</v>
      </c>
      <c r="AW105" s="327">
        <f t="shared" si="503"/>
        <v>0</v>
      </c>
      <c r="AX105" s="328">
        <f t="shared" si="504"/>
        <v>0</v>
      </c>
      <c r="AY105" s="7" t="s">
        <v>19</v>
      </c>
      <c r="AZ105" s="15" t="s">
        <v>20</v>
      </c>
      <c r="BA105" s="73"/>
      <c r="BB105" s="417">
        <v>1</v>
      </c>
      <c r="BC105" s="418">
        <f t="shared" si="497"/>
        <v>1</v>
      </c>
      <c r="BD105" s="418">
        <f t="shared" si="497"/>
        <v>1</v>
      </c>
      <c r="BE105" s="418">
        <f t="shared" si="497"/>
        <v>1</v>
      </c>
      <c r="BF105" s="418">
        <f t="shared" si="497"/>
        <v>1</v>
      </c>
      <c r="BG105" s="418">
        <f t="shared" si="497"/>
        <v>1</v>
      </c>
      <c r="BH105" s="418">
        <f t="shared" si="497"/>
        <v>1</v>
      </c>
      <c r="BI105" s="418">
        <f t="shared" si="497"/>
        <v>1</v>
      </c>
      <c r="BJ105" s="418">
        <f t="shared" si="497"/>
        <v>1</v>
      </c>
      <c r="BK105" s="418">
        <f t="shared" si="497"/>
        <v>1</v>
      </c>
      <c r="BL105" s="418">
        <f t="shared" si="497"/>
        <v>1</v>
      </c>
      <c r="BM105" s="418">
        <f t="shared" si="497"/>
        <v>1</v>
      </c>
      <c r="BN105" s="419">
        <f t="shared" si="497"/>
        <v>1</v>
      </c>
      <c r="BO105" s="7" t="s">
        <v>19</v>
      </c>
      <c r="BP105" s="15" t="s">
        <v>20</v>
      </c>
      <c r="BQ105" s="647"/>
      <c r="BR105" s="417">
        <f t="shared" si="505"/>
        <v>1</v>
      </c>
      <c r="BS105" s="418">
        <f t="shared" si="498"/>
        <v>1</v>
      </c>
      <c r="BT105" s="418">
        <v>1</v>
      </c>
      <c r="BU105" s="418">
        <f t="shared" si="498"/>
        <v>1</v>
      </c>
      <c r="BV105" s="418">
        <f t="shared" si="498"/>
        <v>1</v>
      </c>
      <c r="BW105" s="418">
        <f t="shared" si="498"/>
        <v>1</v>
      </c>
      <c r="BX105" s="418">
        <f t="shared" si="498"/>
        <v>1</v>
      </c>
      <c r="BY105" s="418">
        <f t="shared" si="498"/>
        <v>1</v>
      </c>
      <c r="BZ105" s="418">
        <f t="shared" si="498"/>
        <v>1</v>
      </c>
      <c r="CA105" s="418">
        <f t="shared" si="498"/>
        <v>1</v>
      </c>
      <c r="CB105" s="418">
        <f t="shared" si="498"/>
        <v>1</v>
      </c>
      <c r="CC105" s="418">
        <f t="shared" si="498"/>
        <v>1</v>
      </c>
      <c r="CD105" s="419">
        <f t="shared" si="498"/>
        <v>1</v>
      </c>
      <c r="CF105" s="7" t="s">
        <v>19</v>
      </c>
      <c r="CG105" s="15" t="s">
        <v>20</v>
      </c>
      <c r="CH105" s="647"/>
      <c r="CI105" s="417">
        <f t="shared" si="510"/>
        <v>1</v>
      </c>
      <c r="CJ105" s="418">
        <f t="shared" si="499"/>
        <v>1</v>
      </c>
      <c r="CK105" s="418">
        <f>CJ105</f>
        <v>1</v>
      </c>
      <c r="CL105" s="418">
        <f t="shared" si="499"/>
        <v>1</v>
      </c>
      <c r="CM105" s="418">
        <f t="shared" si="499"/>
        <v>1</v>
      </c>
      <c r="CN105" s="418">
        <f t="shared" si="499"/>
        <v>1</v>
      </c>
      <c r="CO105" s="418">
        <f t="shared" si="499"/>
        <v>1</v>
      </c>
      <c r="CP105" s="418">
        <f t="shared" si="499"/>
        <v>1</v>
      </c>
      <c r="CQ105" s="418">
        <f t="shared" si="499"/>
        <v>1</v>
      </c>
      <c r="CR105" s="418">
        <f t="shared" si="499"/>
        <v>1</v>
      </c>
      <c r="CS105" s="418">
        <f t="shared" si="499"/>
        <v>1</v>
      </c>
      <c r="CT105" s="418">
        <f t="shared" si="499"/>
        <v>1</v>
      </c>
      <c r="CU105" s="419">
        <f t="shared" si="499"/>
        <v>1</v>
      </c>
      <c r="CW105" s="7" t="s">
        <v>19</v>
      </c>
      <c r="CX105" s="15" t="s">
        <v>20</v>
      </c>
      <c r="CY105" s="647"/>
      <c r="CZ105" s="417">
        <f>CU105</f>
        <v>1</v>
      </c>
      <c r="DA105" s="418">
        <f t="shared" si="500"/>
        <v>1</v>
      </c>
      <c r="DB105" s="418">
        <f>DA105</f>
        <v>1</v>
      </c>
      <c r="DC105" s="418">
        <f t="shared" si="500"/>
        <v>1</v>
      </c>
      <c r="DD105" s="418">
        <f t="shared" si="500"/>
        <v>1</v>
      </c>
      <c r="DE105" s="418">
        <f t="shared" si="500"/>
        <v>1</v>
      </c>
      <c r="DF105" s="418">
        <f t="shared" si="500"/>
        <v>1</v>
      </c>
      <c r="DG105" s="418">
        <f t="shared" si="500"/>
        <v>1</v>
      </c>
      <c r="DH105" s="418">
        <f t="shared" si="500"/>
        <v>1</v>
      </c>
      <c r="DI105" s="418">
        <f t="shared" si="500"/>
        <v>1</v>
      </c>
      <c r="DJ105" s="418">
        <f t="shared" si="500"/>
        <v>1</v>
      </c>
      <c r="DK105" s="418">
        <f t="shared" si="500"/>
        <v>1</v>
      </c>
      <c r="DL105" s="419">
        <f t="shared" si="500"/>
        <v>1</v>
      </c>
    </row>
    <row r="106" spans="2:116" outlineLevel="1" x14ac:dyDescent="0.2">
      <c r="B106" s="78" t="s">
        <v>129</v>
      </c>
      <c r="C106" s="7" t="s">
        <v>19</v>
      </c>
      <c r="D106" s="15" t="s">
        <v>20</v>
      </c>
      <c r="E106" s="73"/>
      <c r="F106" s="16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f t="shared" si="501"/>
        <v>0</v>
      </c>
      <c r="S106" s="7" t="s">
        <v>19</v>
      </c>
      <c r="T106" s="15" t="s">
        <v>20</v>
      </c>
      <c r="U106" s="73"/>
      <c r="V106" s="241">
        <v>0</v>
      </c>
      <c r="W106" s="242">
        <v>0</v>
      </c>
      <c r="X106" s="242">
        <v>0</v>
      </c>
      <c r="Y106" s="242">
        <v>0</v>
      </c>
      <c r="Z106" s="242">
        <v>0</v>
      </c>
      <c r="AA106" s="242">
        <v>0</v>
      </c>
      <c r="AB106" s="242">
        <v>0</v>
      </c>
      <c r="AC106" s="242">
        <v>0</v>
      </c>
      <c r="AD106" s="242">
        <v>0</v>
      </c>
      <c r="AE106" s="242">
        <v>0</v>
      </c>
      <c r="AF106" s="242">
        <v>0</v>
      </c>
      <c r="AG106" s="242">
        <v>0</v>
      </c>
      <c r="AH106" s="227">
        <f t="shared" si="502"/>
        <v>0</v>
      </c>
      <c r="AI106" s="7" t="s">
        <v>19</v>
      </c>
      <c r="AJ106" s="15" t="s">
        <v>20</v>
      </c>
      <c r="AK106" s="73"/>
      <c r="AL106" s="326">
        <v>0</v>
      </c>
      <c r="AM106" s="327">
        <f t="shared" si="503"/>
        <v>0</v>
      </c>
      <c r="AN106" s="327">
        <f t="shared" si="503"/>
        <v>0</v>
      </c>
      <c r="AO106" s="327">
        <f t="shared" si="503"/>
        <v>0</v>
      </c>
      <c r="AP106" s="327">
        <f t="shared" si="503"/>
        <v>0</v>
      </c>
      <c r="AQ106" s="327">
        <f t="shared" si="503"/>
        <v>0</v>
      </c>
      <c r="AR106" s="327">
        <f t="shared" si="503"/>
        <v>0</v>
      </c>
      <c r="AS106" s="327">
        <f t="shared" si="503"/>
        <v>0</v>
      </c>
      <c r="AT106" s="327">
        <f t="shared" si="503"/>
        <v>0</v>
      </c>
      <c r="AU106" s="327">
        <f t="shared" si="503"/>
        <v>0</v>
      </c>
      <c r="AV106" s="327">
        <f t="shared" si="503"/>
        <v>0</v>
      </c>
      <c r="AW106" s="327">
        <f t="shared" si="503"/>
        <v>0</v>
      </c>
      <c r="AX106" s="328">
        <f t="shared" si="504"/>
        <v>0</v>
      </c>
      <c r="AY106" s="7" t="s">
        <v>19</v>
      </c>
      <c r="AZ106" s="15" t="s">
        <v>20</v>
      </c>
      <c r="BA106" s="73"/>
      <c r="BB106" s="417">
        <v>0</v>
      </c>
      <c r="BC106" s="418">
        <f t="shared" si="497"/>
        <v>0</v>
      </c>
      <c r="BD106" s="418">
        <f t="shared" si="497"/>
        <v>0</v>
      </c>
      <c r="BE106" s="418">
        <f t="shared" si="497"/>
        <v>0</v>
      </c>
      <c r="BF106" s="418">
        <f t="shared" si="497"/>
        <v>0</v>
      </c>
      <c r="BG106" s="418">
        <v>1</v>
      </c>
      <c r="BH106" s="418">
        <f t="shared" si="497"/>
        <v>1</v>
      </c>
      <c r="BI106" s="418">
        <f t="shared" si="497"/>
        <v>1</v>
      </c>
      <c r="BJ106" s="418">
        <f t="shared" si="497"/>
        <v>1</v>
      </c>
      <c r="BK106" s="418">
        <f t="shared" si="497"/>
        <v>1</v>
      </c>
      <c r="BL106" s="418">
        <f t="shared" si="497"/>
        <v>1</v>
      </c>
      <c r="BM106" s="418">
        <f t="shared" si="497"/>
        <v>1</v>
      </c>
      <c r="BN106" s="419">
        <f t="shared" si="497"/>
        <v>1</v>
      </c>
      <c r="BO106" s="7" t="s">
        <v>19</v>
      </c>
      <c r="BP106" s="15" t="s">
        <v>20</v>
      </c>
      <c r="BQ106" s="647"/>
      <c r="BR106" s="417">
        <f t="shared" si="505"/>
        <v>1</v>
      </c>
      <c r="BS106" s="418">
        <f t="shared" si="498"/>
        <v>1</v>
      </c>
      <c r="BT106" s="418">
        <f t="shared" si="498"/>
        <v>1</v>
      </c>
      <c r="BU106" s="418">
        <f t="shared" si="498"/>
        <v>1</v>
      </c>
      <c r="BV106" s="418">
        <f t="shared" si="498"/>
        <v>1</v>
      </c>
      <c r="BW106" s="418">
        <f t="shared" si="498"/>
        <v>1</v>
      </c>
      <c r="BX106" s="418">
        <f t="shared" si="498"/>
        <v>1</v>
      </c>
      <c r="BY106" s="418">
        <f t="shared" si="498"/>
        <v>1</v>
      </c>
      <c r="BZ106" s="418">
        <f t="shared" si="498"/>
        <v>1</v>
      </c>
      <c r="CA106" s="418">
        <f t="shared" si="498"/>
        <v>1</v>
      </c>
      <c r="CB106" s="418">
        <f t="shared" si="498"/>
        <v>1</v>
      </c>
      <c r="CC106" s="418">
        <f t="shared" si="498"/>
        <v>1</v>
      </c>
      <c r="CD106" s="419">
        <f t="shared" si="498"/>
        <v>1</v>
      </c>
      <c r="CF106" s="7" t="s">
        <v>19</v>
      </c>
      <c r="CG106" s="15" t="s">
        <v>20</v>
      </c>
      <c r="CH106" s="647"/>
      <c r="CI106" s="417">
        <f t="shared" si="510"/>
        <v>1</v>
      </c>
      <c r="CJ106" s="418">
        <f t="shared" si="499"/>
        <v>1</v>
      </c>
      <c r="CK106" s="418">
        <f t="shared" si="499"/>
        <v>1</v>
      </c>
      <c r="CL106" s="418">
        <f t="shared" si="499"/>
        <v>1</v>
      </c>
      <c r="CM106" s="418">
        <f t="shared" si="499"/>
        <v>1</v>
      </c>
      <c r="CN106" s="418">
        <f t="shared" si="499"/>
        <v>1</v>
      </c>
      <c r="CO106" s="418">
        <f t="shared" si="499"/>
        <v>1</v>
      </c>
      <c r="CP106" s="418">
        <f t="shared" si="499"/>
        <v>1</v>
      </c>
      <c r="CQ106" s="418">
        <f t="shared" si="499"/>
        <v>1</v>
      </c>
      <c r="CR106" s="418">
        <f t="shared" si="499"/>
        <v>1</v>
      </c>
      <c r="CS106" s="418">
        <f t="shared" si="499"/>
        <v>1</v>
      </c>
      <c r="CT106" s="418">
        <f t="shared" si="499"/>
        <v>1</v>
      </c>
      <c r="CU106" s="419">
        <f t="shared" si="499"/>
        <v>1</v>
      </c>
      <c r="CW106" s="7" t="s">
        <v>19</v>
      </c>
      <c r="CX106" s="15" t="s">
        <v>20</v>
      </c>
      <c r="CY106" s="647"/>
      <c r="CZ106" s="417">
        <f>CU106</f>
        <v>1</v>
      </c>
      <c r="DA106" s="418">
        <f t="shared" si="500"/>
        <v>1</v>
      </c>
      <c r="DB106" s="418">
        <f t="shared" si="500"/>
        <v>1</v>
      </c>
      <c r="DC106" s="418">
        <f t="shared" si="500"/>
        <v>1</v>
      </c>
      <c r="DD106" s="418">
        <f t="shared" si="500"/>
        <v>1</v>
      </c>
      <c r="DE106" s="418">
        <f t="shared" si="500"/>
        <v>1</v>
      </c>
      <c r="DF106" s="418">
        <f t="shared" si="500"/>
        <v>1</v>
      </c>
      <c r="DG106" s="418">
        <f t="shared" si="500"/>
        <v>1</v>
      </c>
      <c r="DH106" s="418">
        <f t="shared" si="500"/>
        <v>1</v>
      </c>
      <c r="DI106" s="418">
        <f t="shared" si="500"/>
        <v>1</v>
      </c>
      <c r="DJ106" s="418">
        <f t="shared" si="500"/>
        <v>1</v>
      </c>
      <c r="DK106" s="418">
        <f t="shared" si="500"/>
        <v>1</v>
      </c>
      <c r="DL106" s="419">
        <f t="shared" si="500"/>
        <v>1</v>
      </c>
    </row>
    <row r="107" spans="2:116" outlineLevel="1" x14ac:dyDescent="0.2">
      <c r="B107" s="14" t="s">
        <v>130</v>
      </c>
      <c r="C107" s="7" t="s">
        <v>19</v>
      </c>
      <c r="D107" s="15" t="s">
        <v>20</v>
      </c>
      <c r="E107" s="73"/>
      <c r="F107" s="16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f t="shared" si="501"/>
        <v>0</v>
      </c>
      <c r="S107" s="7" t="s">
        <v>19</v>
      </c>
      <c r="T107" s="15" t="s">
        <v>20</v>
      </c>
      <c r="U107" s="73"/>
      <c r="V107" s="241">
        <v>0</v>
      </c>
      <c r="W107" s="242">
        <v>0</v>
      </c>
      <c r="X107" s="242">
        <v>0</v>
      </c>
      <c r="Y107" s="242">
        <v>0</v>
      </c>
      <c r="Z107" s="242">
        <v>0</v>
      </c>
      <c r="AA107" s="242">
        <v>0</v>
      </c>
      <c r="AB107" s="242">
        <v>0</v>
      </c>
      <c r="AC107" s="242">
        <v>0</v>
      </c>
      <c r="AD107" s="242">
        <v>0</v>
      </c>
      <c r="AE107" s="242">
        <v>0</v>
      </c>
      <c r="AF107" s="242">
        <v>0</v>
      </c>
      <c r="AG107" s="242">
        <v>0</v>
      </c>
      <c r="AH107" s="227">
        <f t="shared" si="502"/>
        <v>0</v>
      </c>
      <c r="AI107" s="7" t="s">
        <v>19</v>
      </c>
      <c r="AJ107" s="15" t="s">
        <v>20</v>
      </c>
      <c r="AK107" s="73"/>
      <c r="AL107" s="326">
        <v>0</v>
      </c>
      <c r="AM107" s="327">
        <f t="shared" si="503"/>
        <v>0</v>
      </c>
      <c r="AN107" s="327">
        <f t="shared" si="503"/>
        <v>0</v>
      </c>
      <c r="AO107" s="327">
        <f t="shared" si="503"/>
        <v>0</v>
      </c>
      <c r="AP107" s="327">
        <f t="shared" si="503"/>
        <v>0</v>
      </c>
      <c r="AQ107" s="327">
        <f t="shared" si="503"/>
        <v>0</v>
      </c>
      <c r="AR107" s="327">
        <f t="shared" si="503"/>
        <v>0</v>
      </c>
      <c r="AS107" s="327">
        <f t="shared" si="503"/>
        <v>0</v>
      </c>
      <c r="AT107" s="327">
        <f t="shared" si="503"/>
        <v>0</v>
      </c>
      <c r="AU107" s="327">
        <f t="shared" si="503"/>
        <v>0</v>
      </c>
      <c r="AV107" s="327">
        <f t="shared" si="503"/>
        <v>0</v>
      </c>
      <c r="AW107" s="327">
        <f t="shared" si="503"/>
        <v>0</v>
      </c>
      <c r="AX107" s="328">
        <f t="shared" si="504"/>
        <v>0</v>
      </c>
      <c r="AY107" s="7" t="s">
        <v>19</v>
      </c>
      <c r="AZ107" s="15" t="s">
        <v>20</v>
      </c>
      <c r="BA107" s="73"/>
      <c r="BB107" s="417">
        <v>0</v>
      </c>
      <c r="BC107" s="418">
        <f t="shared" si="497"/>
        <v>0</v>
      </c>
      <c r="BD107" s="418">
        <f t="shared" si="497"/>
        <v>0</v>
      </c>
      <c r="BE107" s="418">
        <f t="shared" si="497"/>
        <v>0</v>
      </c>
      <c r="BF107" s="418">
        <f t="shared" si="497"/>
        <v>0</v>
      </c>
      <c r="BG107" s="418">
        <f t="shared" si="497"/>
        <v>0</v>
      </c>
      <c r="BH107" s="418">
        <f t="shared" si="497"/>
        <v>0</v>
      </c>
      <c r="BI107" s="418">
        <f t="shared" si="497"/>
        <v>0</v>
      </c>
      <c r="BJ107" s="418">
        <f t="shared" si="497"/>
        <v>0</v>
      </c>
      <c r="BK107" s="418">
        <f t="shared" si="497"/>
        <v>0</v>
      </c>
      <c r="BL107" s="418">
        <f t="shared" si="497"/>
        <v>0</v>
      </c>
      <c r="BM107" s="418">
        <f t="shared" si="497"/>
        <v>0</v>
      </c>
      <c r="BN107" s="419">
        <f t="shared" si="497"/>
        <v>0</v>
      </c>
      <c r="BO107" s="7" t="s">
        <v>19</v>
      </c>
      <c r="BP107" s="15" t="s">
        <v>20</v>
      </c>
      <c r="BQ107" s="647"/>
      <c r="BR107" s="417">
        <v>1</v>
      </c>
      <c r="BS107" s="418">
        <f t="shared" si="498"/>
        <v>1</v>
      </c>
      <c r="BT107" s="418">
        <f t="shared" si="498"/>
        <v>1</v>
      </c>
      <c r="BU107" s="418">
        <f t="shared" si="498"/>
        <v>1</v>
      </c>
      <c r="BV107" s="418">
        <f t="shared" si="498"/>
        <v>1</v>
      </c>
      <c r="BW107" s="418">
        <f t="shared" si="498"/>
        <v>1</v>
      </c>
      <c r="BX107" s="418">
        <f t="shared" si="498"/>
        <v>1</v>
      </c>
      <c r="BY107" s="418">
        <f t="shared" si="498"/>
        <v>1</v>
      </c>
      <c r="BZ107" s="418">
        <f t="shared" si="498"/>
        <v>1</v>
      </c>
      <c r="CA107" s="418">
        <f t="shared" si="498"/>
        <v>1</v>
      </c>
      <c r="CB107" s="418">
        <f t="shared" si="498"/>
        <v>1</v>
      </c>
      <c r="CC107" s="418">
        <f t="shared" si="498"/>
        <v>1</v>
      </c>
      <c r="CD107" s="419">
        <f t="shared" si="498"/>
        <v>1</v>
      </c>
      <c r="CF107" s="7" t="s">
        <v>19</v>
      </c>
      <c r="CG107" s="15" t="s">
        <v>20</v>
      </c>
      <c r="CH107" s="647"/>
      <c r="CI107" s="417">
        <f t="shared" si="510"/>
        <v>1</v>
      </c>
      <c r="CJ107" s="418">
        <f t="shared" si="499"/>
        <v>1</v>
      </c>
      <c r="CK107" s="418">
        <f t="shared" si="499"/>
        <v>1</v>
      </c>
      <c r="CL107" s="418">
        <f t="shared" si="499"/>
        <v>1</v>
      </c>
      <c r="CM107" s="418">
        <f t="shared" si="499"/>
        <v>1</v>
      </c>
      <c r="CN107" s="418">
        <f t="shared" si="499"/>
        <v>1</v>
      </c>
      <c r="CO107" s="418">
        <f t="shared" si="499"/>
        <v>1</v>
      </c>
      <c r="CP107" s="418">
        <f t="shared" si="499"/>
        <v>1</v>
      </c>
      <c r="CQ107" s="418">
        <f t="shared" si="499"/>
        <v>1</v>
      </c>
      <c r="CR107" s="418">
        <f t="shared" si="499"/>
        <v>1</v>
      </c>
      <c r="CS107" s="418">
        <f t="shared" si="499"/>
        <v>1</v>
      </c>
      <c r="CT107" s="418">
        <f t="shared" si="499"/>
        <v>1</v>
      </c>
      <c r="CU107" s="419">
        <f t="shared" si="499"/>
        <v>1</v>
      </c>
      <c r="CW107" s="7" t="s">
        <v>19</v>
      </c>
      <c r="CX107" s="15" t="s">
        <v>20</v>
      </c>
      <c r="CY107" s="647"/>
      <c r="CZ107" s="417">
        <f>CU107</f>
        <v>1</v>
      </c>
      <c r="DA107" s="418">
        <f t="shared" si="500"/>
        <v>1</v>
      </c>
      <c r="DB107" s="418">
        <f t="shared" si="500"/>
        <v>1</v>
      </c>
      <c r="DC107" s="418">
        <f t="shared" si="500"/>
        <v>1</v>
      </c>
      <c r="DD107" s="418">
        <f t="shared" si="500"/>
        <v>1</v>
      </c>
      <c r="DE107" s="418">
        <f t="shared" si="500"/>
        <v>1</v>
      </c>
      <c r="DF107" s="418">
        <f t="shared" si="500"/>
        <v>1</v>
      </c>
      <c r="DG107" s="418">
        <f t="shared" si="500"/>
        <v>1</v>
      </c>
      <c r="DH107" s="418">
        <f t="shared" si="500"/>
        <v>1</v>
      </c>
      <c r="DI107" s="418">
        <f t="shared" si="500"/>
        <v>1</v>
      </c>
      <c r="DJ107" s="418">
        <f t="shared" si="500"/>
        <v>1</v>
      </c>
      <c r="DK107" s="418">
        <f t="shared" si="500"/>
        <v>1</v>
      </c>
      <c r="DL107" s="419">
        <f t="shared" si="500"/>
        <v>1</v>
      </c>
    </row>
    <row r="108" spans="2:116" outlineLevel="1" x14ac:dyDescent="0.2">
      <c r="B108" s="14" t="s">
        <v>267</v>
      </c>
      <c r="C108" s="7" t="s">
        <v>19</v>
      </c>
      <c r="D108" s="15" t="s">
        <v>20</v>
      </c>
      <c r="F108" s="16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8">
        <f t="shared" si="501"/>
        <v>0</v>
      </c>
      <c r="S108" s="7" t="s">
        <v>19</v>
      </c>
      <c r="T108" s="15" t="s">
        <v>20</v>
      </c>
      <c r="U108" s="1"/>
      <c r="V108" s="241">
        <v>0</v>
      </c>
      <c r="W108" s="242">
        <v>0</v>
      </c>
      <c r="X108" s="242">
        <v>0</v>
      </c>
      <c r="Y108" s="242">
        <v>1</v>
      </c>
      <c r="Z108" s="242">
        <v>1</v>
      </c>
      <c r="AA108" s="242">
        <v>1</v>
      </c>
      <c r="AB108" s="242">
        <v>1</v>
      </c>
      <c r="AC108" s="242">
        <v>1</v>
      </c>
      <c r="AD108" s="242">
        <v>1</v>
      </c>
      <c r="AE108" s="242">
        <v>1</v>
      </c>
      <c r="AF108" s="242">
        <v>1</v>
      </c>
      <c r="AG108" s="242">
        <v>1</v>
      </c>
      <c r="AH108" s="227">
        <f t="shared" si="502"/>
        <v>1</v>
      </c>
      <c r="AI108" s="7" t="s">
        <v>19</v>
      </c>
      <c r="AJ108" s="15" t="s">
        <v>20</v>
      </c>
      <c r="AK108" s="1"/>
      <c r="AL108" s="326">
        <v>1</v>
      </c>
      <c r="AM108" s="327">
        <f t="shared" si="503"/>
        <v>1</v>
      </c>
      <c r="AN108" s="327">
        <f t="shared" si="503"/>
        <v>1</v>
      </c>
      <c r="AO108" s="327">
        <f t="shared" si="503"/>
        <v>1</v>
      </c>
      <c r="AP108" s="327">
        <f t="shared" si="503"/>
        <v>1</v>
      </c>
      <c r="AQ108" s="327">
        <f t="shared" si="503"/>
        <v>1</v>
      </c>
      <c r="AR108" s="327">
        <f t="shared" si="503"/>
        <v>1</v>
      </c>
      <c r="AS108" s="327">
        <f t="shared" si="503"/>
        <v>1</v>
      </c>
      <c r="AT108" s="327">
        <f t="shared" si="503"/>
        <v>1</v>
      </c>
      <c r="AU108" s="327">
        <f t="shared" si="503"/>
        <v>1</v>
      </c>
      <c r="AV108" s="327">
        <f t="shared" si="503"/>
        <v>1</v>
      </c>
      <c r="AW108" s="327">
        <f t="shared" si="503"/>
        <v>1</v>
      </c>
      <c r="AX108" s="328">
        <f t="shared" si="504"/>
        <v>1</v>
      </c>
      <c r="AY108" s="7" t="s">
        <v>19</v>
      </c>
      <c r="AZ108" s="15" t="s">
        <v>20</v>
      </c>
      <c r="BA108" s="1"/>
      <c r="BB108" s="417">
        <v>1</v>
      </c>
      <c r="BC108" s="418">
        <f t="shared" si="497"/>
        <v>1</v>
      </c>
      <c r="BD108" s="418">
        <f t="shared" si="497"/>
        <v>1</v>
      </c>
      <c r="BE108" s="418">
        <f t="shared" si="497"/>
        <v>1</v>
      </c>
      <c r="BF108" s="418">
        <f t="shared" si="497"/>
        <v>1</v>
      </c>
      <c r="BG108" s="418">
        <f t="shared" si="497"/>
        <v>1</v>
      </c>
      <c r="BH108" s="418">
        <f t="shared" si="497"/>
        <v>1</v>
      </c>
      <c r="BI108" s="418">
        <f t="shared" si="497"/>
        <v>1</v>
      </c>
      <c r="BJ108" s="418">
        <f t="shared" si="497"/>
        <v>1</v>
      </c>
      <c r="BK108" s="418">
        <f t="shared" si="497"/>
        <v>1</v>
      </c>
      <c r="BL108" s="418">
        <f t="shared" si="497"/>
        <v>1</v>
      </c>
      <c r="BM108" s="418">
        <f t="shared" si="497"/>
        <v>1</v>
      </c>
      <c r="BN108" s="419">
        <f t="shared" si="497"/>
        <v>1</v>
      </c>
      <c r="BO108" s="7" t="s">
        <v>19</v>
      </c>
      <c r="BP108" s="15" t="s">
        <v>20</v>
      </c>
      <c r="BQ108" s="647"/>
      <c r="BR108" s="417">
        <f t="shared" si="505"/>
        <v>1</v>
      </c>
      <c r="BS108" s="418">
        <f t="shared" si="498"/>
        <v>1</v>
      </c>
      <c r="BT108" s="418">
        <f t="shared" si="498"/>
        <v>1</v>
      </c>
      <c r="BU108" s="418">
        <f t="shared" si="498"/>
        <v>1</v>
      </c>
      <c r="BV108" s="418">
        <f t="shared" si="498"/>
        <v>1</v>
      </c>
      <c r="BW108" s="418">
        <f t="shared" si="498"/>
        <v>1</v>
      </c>
      <c r="BX108" s="418">
        <f t="shared" si="498"/>
        <v>1</v>
      </c>
      <c r="BY108" s="418">
        <f t="shared" si="498"/>
        <v>1</v>
      </c>
      <c r="BZ108" s="418">
        <f t="shared" si="498"/>
        <v>1</v>
      </c>
      <c r="CA108" s="418">
        <f t="shared" si="498"/>
        <v>1</v>
      </c>
      <c r="CB108" s="418">
        <f t="shared" si="498"/>
        <v>1</v>
      </c>
      <c r="CC108" s="418">
        <f t="shared" si="498"/>
        <v>1</v>
      </c>
      <c r="CD108" s="419">
        <f t="shared" si="498"/>
        <v>1</v>
      </c>
      <c r="CF108" s="7" t="s">
        <v>19</v>
      </c>
      <c r="CG108" s="15" t="s">
        <v>20</v>
      </c>
      <c r="CH108" s="647"/>
      <c r="CI108" s="417">
        <f t="shared" si="510"/>
        <v>1</v>
      </c>
      <c r="CJ108" s="418">
        <f t="shared" si="499"/>
        <v>1</v>
      </c>
      <c r="CK108" s="418">
        <f t="shared" si="499"/>
        <v>1</v>
      </c>
      <c r="CL108" s="418">
        <f t="shared" si="499"/>
        <v>1</v>
      </c>
      <c r="CM108" s="418">
        <f t="shared" si="499"/>
        <v>1</v>
      </c>
      <c r="CN108" s="418">
        <f t="shared" si="499"/>
        <v>1</v>
      </c>
      <c r="CO108" s="418">
        <f t="shared" si="499"/>
        <v>1</v>
      </c>
      <c r="CP108" s="418">
        <f t="shared" si="499"/>
        <v>1</v>
      </c>
      <c r="CQ108" s="418">
        <f t="shared" si="499"/>
        <v>1</v>
      </c>
      <c r="CR108" s="418">
        <f t="shared" si="499"/>
        <v>1</v>
      </c>
      <c r="CS108" s="418">
        <f t="shared" si="499"/>
        <v>1</v>
      </c>
      <c r="CT108" s="418">
        <f t="shared" si="499"/>
        <v>1</v>
      </c>
      <c r="CU108" s="419">
        <f t="shared" si="499"/>
        <v>1</v>
      </c>
      <c r="CW108" s="7" t="s">
        <v>19</v>
      </c>
      <c r="CX108" s="15" t="s">
        <v>20</v>
      </c>
      <c r="CY108" s="647"/>
      <c r="CZ108" s="417">
        <f>CU108</f>
        <v>1</v>
      </c>
      <c r="DA108" s="418">
        <f t="shared" si="500"/>
        <v>1</v>
      </c>
      <c r="DB108" s="418">
        <f t="shared" si="500"/>
        <v>1</v>
      </c>
      <c r="DC108" s="418">
        <f t="shared" si="500"/>
        <v>1</v>
      </c>
      <c r="DD108" s="418">
        <f t="shared" si="500"/>
        <v>1</v>
      </c>
      <c r="DE108" s="418">
        <f t="shared" si="500"/>
        <v>1</v>
      </c>
      <c r="DF108" s="418">
        <f t="shared" si="500"/>
        <v>1</v>
      </c>
      <c r="DG108" s="418">
        <f t="shared" si="500"/>
        <v>1</v>
      </c>
      <c r="DH108" s="418">
        <f t="shared" si="500"/>
        <v>1</v>
      </c>
      <c r="DI108" s="418">
        <f t="shared" si="500"/>
        <v>1</v>
      </c>
      <c r="DJ108" s="418">
        <f t="shared" si="500"/>
        <v>1</v>
      </c>
      <c r="DK108" s="418">
        <f t="shared" si="500"/>
        <v>1</v>
      </c>
      <c r="DL108" s="419">
        <f t="shared" si="500"/>
        <v>1</v>
      </c>
    </row>
    <row r="109" spans="2:116" outlineLevel="1" x14ac:dyDescent="0.2">
      <c r="B109" s="78" t="s">
        <v>268</v>
      </c>
      <c r="C109" s="7" t="s">
        <v>19</v>
      </c>
      <c r="D109" s="15" t="s">
        <v>20</v>
      </c>
      <c r="E109" s="73"/>
      <c r="F109" s="16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f t="shared" si="501"/>
        <v>0</v>
      </c>
      <c r="S109" s="7" t="s">
        <v>19</v>
      </c>
      <c r="T109" s="15" t="s">
        <v>20</v>
      </c>
      <c r="U109" s="73"/>
      <c r="V109" s="241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1</v>
      </c>
      <c r="AC109" s="242">
        <v>1</v>
      </c>
      <c r="AD109" s="242">
        <v>1</v>
      </c>
      <c r="AE109" s="242">
        <v>1</v>
      </c>
      <c r="AF109" s="242">
        <v>1</v>
      </c>
      <c r="AG109" s="242">
        <v>1</v>
      </c>
      <c r="AH109" s="227">
        <f t="shared" si="502"/>
        <v>1</v>
      </c>
      <c r="AI109" s="7" t="s">
        <v>19</v>
      </c>
      <c r="AJ109" s="15" t="s">
        <v>20</v>
      </c>
      <c r="AK109" s="73"/>
      <c r="AL109" s="326">
        <f>AH109</f>
        <v>1</v>
      </c>
      <c r="AM109" s="327">
        <f t="shared" si="503"/>
        <v>1</v>
      </c>
      <c r="AN109" s="327">
        <f t="shared" si="503"/>
        <v>1</v>
      </c>
      <c r="AO109" s="327">
        <f t="shared" si="503"/>
        <v>1</v>
      </c>
      <c r="AP109" s="327">
        <f t="shared" si="503"/>
        <v>1</v>
      </c>
      <c r="AQ109" s="327">
        <v>1</v>
      </c>
      <c r="AR109" s="327">
        <f t="shared" si="503"/>
        <v>1</v>
      </c>
      <c r="AS109" s="327">
        <f t="shared" si="503"/>
        <v>1</v>
      </c>
      <c r="AT109" s="327">
        <v>3</v>
      </c>
      <c r="AU109" s="327">
        <f t="shared" si="503"/>
        <v>3</v>
      </c>
      <c r="AV109" s="327">
        <f t="shared" si="503"/>
        <v>3</v>
      </c>
      <c r="AW109" s="327">
        <f t="shared" si="503"/>
        <v>3</v>
      </c>
      <c r="AX109" s="328">
        <f t="shared" si="504"/>
        <v>3</v>
      </c>
      <c r="AY109" s="7" t="s">
        <v>19</v>
      </c>
      <c r="AZ109" s="15" t="s">
        <v>20</v>
      </c>
      <c r="BA109" s="73"/>
      <c r="BB109" s="417">
        <v>4</v>
      </c>
      <c r="BC109" s="418">
        <f t="shared" si="497"/>
        <v>4</v>
      </c>
      <c r="BD109" s="418">
        <f t="shared" si="497"/>
        <v>4</v>
      </c>
      <c r="BE109" s="418">
        <f t="shared" si="497"/>
        <v>4</v>
      </c>
      <c r="BF109" s="418">
        <f t="shared" si="497"/>
        <v>4</v>
      </c>
      <c r="BG109" s="418">
        <f>BF109</f>
        <v>4</v>
      </c>
      <c r="BH109" s="418">
        <f t="shared" si="497"/>
        <v>4</v>
      </c>
      <c r="BI109" s="418">
        <f t="shared" si="497"/>
        <v>4</v>
      </c>
      <c r="BJ109" s="418">
        <f>BI109</f>
        <v>4</v>
      </c>
      <c r="BK109" s="418">
        <f t="shared" si="497"/>
        <v>4</v>
      </c>
      <c r="BL109" s="418">
        <f t="shared" si="497"/>
        <v>4</v>
      </c>
      <c r="BM109" s="418">
        <f t="shared" si="497"/>
        <v>4</v>
      </c>
      <c r="BN109" s="419">
        <f t="shared" si="497"/>
        <v>4</v>
      </c>
      <c r="BO109" s="7" t="s">
        <v>19</v>
      </c>
      <c r="BP109" s="15" t="s">
        <v>20</v>
      </c>
      <c r="BQ109" s="647"/>
      <c r="BR109" s="417">
        <f t="shared" si="505"/>
        <v>4</v>
      </c>
      <c r="BS109" s="418">
        <f t="shared" si="498"/>
        <v>4</v>
      </c>
      <c r="BT109" s="418">
        <f t="shared" si="498"/>
        <v>4</v>
      </c>
      <c r="BU109" s="418">
        <f t="shared" si="498"/>
        <v>4</v>
      </c>
      <c r="BV109" s="418">
        <f t="shared" si="498"/>
        <v>4</v>
      </c>
      <c r="BW109" s="418">
        <f t="shared" si="498"/>
        <v>4</v>
      </c>
      <c r="BX109" s="418">
        <f t="shared" si="498"/>
        <v>4</v>
      </c>
      <c r="BY109" s="418">
        <f t="shared" si="498"/>
        <v>4</v>
      </c>
      <c r="BZ109" s="418">
        <f t="shared" si="498"/>
        <v>4</v>
      </c>
      <c r="CA109" s="418">
        <f t="shared" si="498"/>
        <v>4</v>
      </c>
      <c r="CB109" s="418">
        <f t="shared" si="498"/>
        <v>4</v>
      </c>
      <c r="CC109" s="418">
        <f t="shared" si="498"/>
        <v>4</v>
      </c>
      <c r="CD109" s="419">
        <f t="shared" si="498"/>
        <v>4</v>
      </c>
      <c r="CF109" s="7" t="s">
        <v>19</v>
      </c>
      <c r="CG109" s="15" t="s">
        <v>20</v>
      </c>
      <c r="CH109" s="647"/>
      <c r="CI109" s="417">
        <f>CD109</f>
        <v>4</v>
      </c>
      <c r="CJ109" s="418">
        <f t="shared" si="499"/>
        <v>4</v>
      </c>
      <c r="CK109" s="418">
        <f t="shared" si="499"/>
        <v>4</v>
      </c>
      <c r="CL109" s="418">
        <f t="shared" si="499"/>
        <v>4</v>
      </c>
      <c r="CM109" s="418">
        <f t="shared" si="499"/>
        <v>4</v>
      </c>
      <c r="CN109" s="418">
        <f t="shared" si="499"/>
        <v>4</v>
      </c>
      <c r="CO109" s="418">
        <f t="shared" si="499"/>
        <v>4</v>
      </c>
      <c r="CP109" s="418">
        <f t="shared" si="499"/>
        <v>4</v>
      </c>
      <c r="CQ109" s="418">
        <f t="shared" si="499"/>
        <v>4</v>
      </c>
      <c r="CR109" s="418">
        <f t="shared" si="499"/>
        <v>4</v>
      </c>
      <c r="CS109" s="418">
        <f t="shared" si="499"/>
        <v>4</v>
      </c>
      <c r="CT109" s="418">
        <f t="shared" si="499"/>
        <v>4</v>
      </c>
      <c r="CU109" s="419">
        <f t="shared" si="499"/>
        <v>4</v>
      </c>
      <c r="CW109" s="7" t="s">
        <v>19</v>
      </c>
      <c r="CX109" s="15" t="s">
        <v>20</v>
      </c>
      <c r="CY109" s="647"/>
      <c r="CZ109" s="417">
        <v>3</v>
      </c>
      <c r="DA109" s="418">
        <f t="shared" si="500"/>
        <v>3</v>
      </c>
      <c r="DB109" s="418">
        <f t="shared" si="500"/>
        <v>3</v>
      </c>
      <c r="DC109" s="418">
        <f t="shared" si="500"/>
        <v>3</v>
      </c>
      <c r="DD109" s="418">
        <f t="shared" si="500"/>
        <v>3</v>
      </c>
      <c r="DE109" s="418">
        <f t="shared" si="500"/>
        <v>3</v>
      </c>
      <c r="DF109" s="418">
        <f t="shared" si="500"/>
        <v>3</v>
      </c>
      <c r="DG109" s="418">
        <f t="shared" si="500"/>
        <v>3</v>
      </c>
      <c r="DH109" s="418">
        <f t="shared" si="500"/>
        <v>3</v>
      </c>
      <c r="DI109" s="418">
        <f t="shared" si="500"/>
        <v>3</v>
      </c>
      <c r="DJ109" s="418">
        <f t="shared" si="500"/>
        <v>3</v>
      </c>
      <c r="DK109" s="418">
        <f t="shared" si="500"/>
        <v>3</v>
      </c>
      <c r="DL109" s="419">
        <f t="shared" si="500"/>
        <v>3</v>
      </c>
    </row>
    <row r="110" spans="2:116" outlineLevel="1" x14ac:dyDescent="0.2">
      <c r="B110" s="78" t="s">
        <v>253</v>
      </c>
      <c r="C110" s="7" t="s">
        <v>19</v>
      </c>
      <c r="D110" s="15" t="s">
        <v>20</v>
      </c>
      <c r="E110" s="73"/>
      <c r="F110" s="16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f t="shared" si="501"/>
        <v>0</v>
      </c>
      <c r="S110" s="7" t="s">
        <v>19</v>
      </c>
      <c r="T110" s="15" t="s">
        <v>20</v>
      </c>
      <c r="U110" s="73"/>
      <c r="V110" s="241">
        <v>0</v>
      </c>
      <c r="W110" s="242">
        <v>0</v>
      </c>
      <c r="X110" s="242">
        <v>0</v>
      </c>
      <c r="Y110" s="242">
        <v>0</v>
      </c>
      <c r="Z110" s="242">
        <v>0</v>
      </c>
      <c r="AA110" s="242">
        <v>0</v>
      </c>
      <c r="AB110" s="242">
        <v>0</v>
      </c>
      <c r="AC110" s="242">
        <v>0</v>
      </c>
      <c r="AD110" s="242">
        <v>0</v>
      </c>
      <c r="AE110" s="242">
        <v>0</v>
      </c>
      <c r="AF110" s="242">
        <v>0</v>
      </c>
      <c r="AG110" s="242">
        <v>0</v>
      </c>
      <c r="AH110" s="227">
        <f t="shared" si="502"/>
        <v>0</v>
      </c>
      <c r="AI110" s="7" t="s">
        <v>19</v>
      </c>
      <c r="AJ110" s="15" t="s">
        <v>20</v>
      </c>
      <c r="AK110" s="73"/>
      <c r="AL110" s="326">
        <v>0</v>
      </c>
      <c r="AM110" s="327">
        <f t="shared" si="503"/>
        <v>0</v>
      </c>
      <c r="AN110" s="327">
        <f t="shared" si="503"/>
        <v>0</v>
      </c>
      <c r="AO110" s="327">
        <f t="shared" si="503"/>
        <v>0</v>
      </c>
      <c r="AP110" s="327">
        <f t="shared" si="503"/>
        <v>0</v>
      </c>
      <c r="AQ110" s="327">
        <f t="shared" si="503"/>
        <v>0</v>
      </c>
      <c r="AR110" s="327">
        <f t="shared" si="503"/>
        <v>0</v>
      </c>
      <c r="AS110" s="327">
        <f t="shared" si="503"/>
        <v>0</v>
      </c>
      <c r="AT110" s="327">
        <f t="shared" si="503"/>
        <v>0</v>
      </c>
      <c r="AU110" s="327">
        <f t="shared" si="503"/>
        <v>0</v>
      </c>
      <c r="AV110" s="327">
        <f t="shared" si="503"/>
        <v>0</v>
      </c>
      <c r="AW110" s="327">
        <f t="shared" si="503"/>
        <v>0</v>
      </c>
      <c r="AX110" s="328">
        <f t="shared" si="504"/>
        <v>0</v>
      </c>
      <c r="AY110" s="7" t="s">
        <v>19</v>
      </c>
      <c r="AZ110" s="15" t="s">
        <v>20</v>
      </c>
      <c r="BA110" s="73"/>
      <c r="BB110" s="417">
        <v>0</v>
      </c>
      <c r="BC110" s="418">
        <f t="shared" si="497"/>
        <v>0</v>
      </c>
      <c r="BD110" s="418">
        <f t="shared" si="497"/>
        <v>0</v>
      </c>
      <c r="BE110" s="418">
        <f t="shared" si="497"/>
        <v>0</v>
      </c>
      <c r="BF110" s="418">
        <f t="shared" si="497"/>
        <v>0</v>
      </c>
      <c r="BG110" s="418">
        <f t="shared" si="497"/>
        <v>0</v>
      </c>
      <c r="BH110" s="418">
        <f t="shared" si="497"/>
        <v>0</v>
      </c>
      <c r="BI110" s="418">
        <f t="shared" si="497"/>
        <v>0</v>
      </c>
      <c r="BJ110" s="418">
        <f t="shared" si="497"/>
        <v>0</v>
      </c>
      <c r="BK110" s="418">
        <f t="shared" si="497"/>
        <v>0</v>
      </c>
      <c r="BL110" s="418">
        <f t="shared" si="497"/>
        <v>0</v>
      </c>
      <c r="BM110" s="418">
        <f t="shared" si="497"/>
        <v>0</v>
      </c>
      <c r="BN110" s="419">
        <f t="shared" si="497"/>
        <v>0</v>
      </c>
      <c r="BO110" s="7" t="s">
        <v>19</v>
      </c>
      <c r="BP110" s="15" t="s">
        <v>20</v>
      </c>
      <c r="BQ110" s="647"/>
      <c r="BR110" s="417">
        <f t="shared" si="505"/>
        <v>0</v>
      </c>
      <c r="BS110" s="418">
        <f t="shared" si="498"/>
        <v>0</v>
      </c>
      <c r="BT110" s="418">
        <f t="shared" si="498"/>
        <v>0</v>
      </c>
      <c r="BU110" s="418">
        <f t="shared" si="498"/>
        <v>0</v>
      </c>
      <c r="BV110" s="418">
        <f t="shared" si="498"/>
        <v>0</v>
      </c>
      <c r="BW110" s="418">
        <f t="shared" si="498"/>
        <v>0</v>
      </c>
      <c r="BX110" s="418">
        <f t="shared" si="498"/>
        <v>0</v>
      </c>
      <c r="BY110" s="418">
        <f t="shared" si="498"/>
        <v>0</v>
      </c>
      <c r="BZ110" s="418">
        <f t="shared" si="498"/>
        <v>0</v>
      </c>
      <c r="CA110" s="418">
        <f t="shared" si="498"/>
        <v>0</v>
      </c>
      <c r="CB110" s="418">
        <f t="shared" si="498"/>
        <v>0</v>
      </c>
      <c r="CC110" s="418">
        <f t="shared" si="498"/>
        <v>0</v>
      </c>
      <c r="CD110" s="419">
        <f t="shared" si="498"/>
        <v>0</v>
      </c>
      <c r="CF110" s="7" t="s">
        <v>19</v>
      </c>
      <c r="CG110" s="15" t="s">
        <v>20</v>
      </c>
      <c r="CH110" s="647"/>
      <c r="CI110" s="417">
        <f t="shared" si="510"/>
        <v>0</v>
      </c>
      <c r="CJ110" s="418">
        <f t="shared" si="499"/>
        <v>0</v>
      </c>
      <c r="CK110" s="418">
        <f t="shared" si="499"/>
        <v>0</v>
      </c>
      <c r="CL110" s="418">
        <f t="shared" si="499"/>
        <v>0</v>
      </c>
      <c r="CM110" s="418">
        <f t="shared" si="499"/>
        <v>0</v>
      </c>
      <c r="CN110" s="418">
        <f t="shared" si="499"/>
        <v>0</v>
      </c>
      <c r="CO110" s="418">
        <f t="shared" si="499"/>
        <v>0</v>
      </c>
      <c r="CP110" s="418">
        <f t="shared" si="499"/>
        <v>0</v>
      </c>
      <c r="CQ110" s="418">
        <f t="shared" si="499"/>
        <v>0</v>
      </c>
      <c r="CR110" s="418">
        <f t="shared" si="499"/>
        <v>0</v>
      </c>
      <c r="CS110" s="418">
        <f t="shared" si="499"/>
        <v>0</v>
      </c>
      <c r="CT110" s="418">
        <f t="shared" si="499"/>
        <v>0</v>
      </c>
      <c r="CU110" s="419">
        <f t="shared" si="499"/>
        <v>0</v>
      </c>
      <c r="CW110" s="7" t="s">
        <v>19</v>
      </c>
      <c r="CX110" s="15" t="s">
        <v>20</v>
      </c>
      <c r="CY110" s="647"/>
      <c r="CZ110" s="417">
        <f>CU110</f>
        <v>0</v>
      </c>
      <c r="DA110" s="418">
        <f t="shared" si="500"/>
        <v>0</v>
      </c>
      <c r="DB110" s="418">
        <f t="shared" si="500"/>
        <v>0</v>
      </c>
      <c r="DC110" s="418">
        <f t="shared" si="500"/>
        <v>0</v>
      </c>
      <c r="DD110" s="418">
        <f t="shared" si="500"/>
        <v>0</v>
      </c>
      <c r="DE110" s="418">
        <f t="shared" si="500"/>
        <v>0</v>
      </c>
      <c r="DF110" s="418">
        <f t="shared" si="500"/>
        <v>0</v>
      </c>
      <c r="DG110" s="418">
        <f t="shared" si="500"/>
        <v>0</v>
      </c>
      <c r="DH110" s="418">
        <f t="shared" si="500"/>
        <v>0</v>
      </c>
      <c r="DI110" s="418">
        <f t="shared" si="500"/>
        <v>0</v>
      </c>
      <c r="DJ110" s="418">
        <f t="shared" si="500"/>
        <v>0</v>
      </c>
      <c r="DK110" s="418">
        <f t="shared" si="500"/>
        <v>0</v>
      </c>
      <c r="DL110" s="419">
        <f t="shared" si="500"/>
        <v>0</v>
      </c>
    </row>
    <row r="111" spans="2:116" outlineLevel="1" x14ac:dyDescent="0.2">
      <c r="B111" s="78" t="s">
        <v>269</v>
      </c>
      <c r="C111" s="7" t="s">
        <v>19</v>
      </c>
      <c r="D111" s="15" t="s">
        <v>20</v>
      </c>
      <c r="E111" s="73"/>
      <c r="F111" s="16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f t="shared" si="501"/>
        <v>0</v>
      </c>
      <c r="S111" s="7" t="s">
        <v>19</v>
      </c>
      <c r="T111" s="15" t="s">
        <v>20</v>
      </c>
      <c r="U111" s="73"/>
      <c r="V111" s="241">
        <v>0</v>
      </c>
      <c r="W111" s="242">
        <v>0</v>
      </c>
      <c r="X111" s="242">
        <v>0</v>
      </c>
      <c r="Y111" s="242">
        <v>0</v>
      </c>
      <c r="Z111" s="242">
        <v>0</v>
      </c>
      <c r="AA111" s="242">
        <v>0</v>
      </c>
      <c r="AB111" s="242">
        <v>0</v>
      </c>
      <c r="AC111" s="242">
        <v>0</v>
      </c>
      <c r="AD111" s="242">
        <v>0</v>
      </c>
      <c r="AE111" s="242">
        <v>0</v>
      </c>
      <c r="AF111" s="242">
        <v>0</v>
      </c>
      <c r="AG111" s="242">
        <v>0</v>
      </c>
      <c r="AH111" s="227">
        <f t="shared" si="502"/>
        <v>0</v>
      </c>
      <c r="AI111" s="7" t="s">
        <v>19</v>
      </c>
      <c r="AJ111" s="15" t="s">
        <v>20</v>
      </c>
      <c r="AK111" s="73"/>
      <c r="AL111" s="326">
        <v>0</v>
      </c>
      <c r="AM111" s="327">
        <f t="shared" si="503"/>
        <v>0</v>
      </c>
      <c r="AN111" s="327">
        <f t="shared" si="503"/>
        <v>0</v>
      </c>
      <c r="AO111" s="327">
        <f t="shared" si="503"/>
        <v>0</v>
      </c>
      <c r="AP111" s="327">
        <f t="shared" si="503"/>
        <v>0</v>
      </c>
      <c r="AQ111" s="327">
        <f t="shared" si="503"/>
        <v>0</v>
      </c>
      <c r="AR111" s="327">
        <f t="shared" si="503"/>
        <v>0</v>
      </c>
      <c r="AS111" s="327">
        <f t="shared" si="503"/>
        <v>0</v>
      </c>
      <c r="AT111" s="327">
        <f t="shared" si="503"/>
        <v>0</v>
      </c>
      <c r="AU111" s="327">
        <f t="shared" si="503"/>
        <v>0</v>
      </c>
      <c r="AV111" s="327">
        <f t="shared" si="503"/>
        <v>0</v>
      </c>
      <c r="AW111" s="327">
        <f t="shared" si="503"/>
        <v>0</v>
      </c>
      <c r="AX111" s="328">
        <f t="shared" si="504"/>
        <v>0</v>
      </c>
      <c r="AY111" s="7" t="s">
        <v>19</v>
      </c>
      <c r="AZ111" s="15" t="s">
        <v>20</v>
      </c>
      <c r="BA111" s="73"/>
      <c r="BB111" s="417">
        <v>0</v>
      </c>
      <c r="BC111" s="418">
        <f t="shared" si="497"/>
        <v>0</v>
      </c>
      <c r="BD111" s="418">
        <f t="shared" si="497"/>
        <v>0</v>
      </c>
      <c r="BE111" s="418">
        <f t="shared" si="497"/>
        <v>0</v>
      </c>
      <c r="BF111" s="418">
        <f t="shared" si="497"/>
        <v>0</v>
      </c>
      <c r="BG111" s="418">
        <f t="shared" si="497"/>
        <v>0</v>
      </c>
      <c r="BH111" s="418">
        <f t="shared" si="497"/>
        <v>0</v>
      </c>
      <c r="BI111" s="418">
        <f t="shared" si="497"/>
        <v>0</v>
      </c>
      <c r="BJ111" s="418">
        <f t="shared" si="497"/>
        <v>0</v>
      </c>
      <c r="BK111" s="418">
        <f t="shared" si="497"/>
        <v>0</v>
      </c>
      <c r="BL111" s="418">
        <f t="shared" si="497"/>
        <v>0</v>
      </c>
      <c r="BM111" s="418">
        <f t="shared" si="497"/>
        <v>0</v>
      </c>
      <c r="BN111" s="419">
        <f t="shared" si="497"/>
        <v>0</v>
      </c>
      <c r="BO111" s="7" t="s">
        <v>19</v>
      </c>
      <c r="BP111" s="15" t="s">
        <v>20</v>
      </c>
      <c r="BQ111" s="647"/>
      <c r="BR111" s="417">
        <f t="shared" si="505"/>
        <v>0</v>
      </c>
      <c r="BS111" s="418">
        <f t="shared" si="498"/>
        <v>0</v>
      </c>
      <c r="BT111" s="418">
        <f t="shared" si="498"/>
        <v>0</v>
      </c>
      <c r="BU111" s="418">
        <f t="shared" si="498"/>
        <v>0</v>
      </c>
      <c r="BV111" s="418">
        <f t="shared" si="498"/>
        <v>0</v>
      </c>
      <c r="BW111" s="418">
        <f t="shared" si="498"/>
        <v>0</v>
      </c>
      <c r="BX111" s="418">
        <f t="shared" si="498"/>
        <v>0</v>
      </c>
      <c r="BY111" s="418">
        <f t="shared" si="498"/>
        <v>0</v>
      </c>
      <c r="BZ111" s="418">
        <f t="shared" si="498"/>
        <v>0</v>
      </c>
      <c r="CA111" s="418">
        <f t="shared" si="498"/>
        <v>0</v>
      </c>
      <c r="CB111" s="418">
        <f t="shared" si="498"/>
        <v>0</v>
      </c>
      <c r="CC111" s="418">
        <f t="shared" si="498"/>
        <v>0</v>
      </c>
      <c r="CD111" s="419">
        <f t="shared" si="498"/>
        <v>0</v>
      </c>
      <c r="CF111" s="7" t="s">
        <v>19</v>
      </c>
      <c r="CG111" s="15" t="s">
        <v>20</v>
      </c>
      <c r="CH111" s="647"/>
      <c r="CI111" s="417">
        <v>0</v>
      </c>
      <c r="CJ111" s="418">
        <f t="shared" si="499"/>
        <v>0</v>
      </c>
      <c r="CK111" s="418">
        <f t="shared" si="499"/>
        <v>0</v>
      </c>
      <c r="CL111" s="418">
        <f t="shared" si="499"/>
        <v>0</v>
      </c>
      <c r="CM111" s="418">
        <f t="shared" si="499"/>
        <v>0</v>
      </c>
      <c r="CN111" s="418">
        <f t="shared" si="499"/>
        <v>0</v>
      </c>
      <c r="CO111" s="418">
        <f t="shared" si="499"/>
        <v>0</v>
      </c>
      <c r="CP111" s="418">
        <f t="shared" si="499"/>
        <v>0</v>
      </c>
      <c r="CQ111" s="418">
        <f t="shared" si="499"/>
        <v>0</v>
      </c>
      <c r="CR111" s="418">
        <f t="shared" si="499"/>
        <v>0</v>
      </c>
      <c r="CS111" s="418">
        <f t="shared" si="499"/>
        <v>0</v>
      </c>
      <c r="CT111" s="418">
        <f t="shared" si="499"/>
        <v>0</v>
      </c>
      <c r="CU111" s="419">
        <f t="shared" si="499"/>
        <v>0</v>
      </c>
      <c r="CW111" s="7" t="s">
        <v>19</v>
      </c>
      <c r="CX111" s="15" t="s">
        <v>20</v>
      </c>
      <c r="CY111" s="647"/>
      <c r="CZ111" s="417">
        <v>0</v>
      </c>
      <c r="DA111" s="418">
        <f t="shared" si="500"/>
        <v>0</v>
      </c>
      <c r="DB111" s="418">
        <f t="shared" si="500"/>
        <v>0</v>
      </c>
      <c r="DC111" s="418">
        <f t="shared" si="500"/>
        <v>0</v>
      </c>
      <c r="DD111" s="418">
        <f t="shared" si="500"/>
        <v>0</v>
      </c>
      <c r="DE111" s="418">
        <f t="shared" si="500"/>
        <v>0</v>
      </c>
      <c r="DF111" s="418">
        <f t="shared" si="500"/>
        <v>0</v>
      </c>
      <c r="DG111" s="418">
        <f t="shared" si="500"/>
        <v>0</v>
      </c>
      <c r="DH111" s="418">
        <f t="shared" si="500"/>
        <v>0</v>
      </c>
      <c r="DI111" s="418">
        <f t="shared" si="500"/>
        <v>0</v>
      </c>
      <c r="DJ111" s="418">
        <f t="shared" si="500"/>
        <v>0</v>
      </c>
      <c r="DK111" s="418">
        <f t="shared" si="500"/>
        <v>0</v>
      </c>
      <c r="DL111" s="419">
        <f t="shared" si="500"/>
        <v>0</v>
      </c>
    </row>
    <row r="112" spans="2:116" outlineLevel="1" x14ac:dyDescent="0.2">
      <c r="B112" s="78" t="s">
        <v>271</v>
      </c>
      <c r="C112" s="7" t="s">
        <v>19</v>
      </c>
      <c r="D112" s="15" t="s">
        <v>20</v>
      </c>
      <c r="E112" s="73"/>
      <c r="F112" s="16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8">
        <f t="shared" si="501"/>
        <v>0</v>
      </c>
      <c r="S112" s="7" t="s">
        <v>19</v>
      </c>
      <c r="T112" s="15" t="s">
        <v>20</v>
      </c>
      <c r="U112" s="73"/>
      <c r="V112" s="241">
        <v>0</v>
      </c>
      <c r="W112" s="242">
        <v>0</v>
      </c>
      <c r="X112" s="242">
        <v>0</v>
      </c>
      <c r="Y112" s="242">
        <v>1</v>
      </c>
      <c r="Z112" s="242">
        <v>1</v>
      </c>
      <c r="AA112" s="242">
        <v>1</v>
      </c>
      <c r="AB112" s="242">
        <v>2</v>
      </c>
      <c r="AC112" s="242">
        <v>2</v>
      </c>
      <c r="AD112" s="242">
        <v>2</v>
      </c>
      <c r="AE112" s="242">
        <v>2</v>
      </c>
      <c r="AF112" s="242">
        <v>2</v>
      </c>
      <c r="AG112" s="242">
        <v>2</v>
      </c>
      <c r="AH112" s="227">
        <f t="shared" si="502"/>
        <v>2</v>
      </c>
      <c r="AI112" s="7" t="s">
        <v>19</v>
      </c>
      <c r="AJ112" s="15" t="s">
        <v>20</v>
      </c>
      <c r="AK112" s="73"/>
      <c r="AL112" s="326">
        <v>1</v>
      </c>
      <c r="AM112" s="327">
        <f>AL112+1</f>
        <v>2</v>
      </c>
      <c r="AN112" s="327">
        <f t="shared" si="503"/>
        <v>2</v>
      </c>
      <c r="AO112" s="327">
        <f t="shared" si="503"/>
        <v>2</v>
      </c>
      <c r="AP112" s="327">
        <f t="shared" si="503"/>
        <v>2</v>
      </c>
      <c r="AQ112" s="327">
        <f t="shared" si="503"/>
        <v>2</v>
      </c>
      <c r="AR112" s="327">
        <f t="shared" si="503"/>
        <v>2</v>
      </c>
      <c r="AS112" s="327">
        <f t="shared" si="503"/>
        <v>2</v>
      </c>
      <c r="AT112" s="327">
        <v>3</v>
      </c>
      <c r="AU112" s="327">
        <f t="shared" si="503"/>
        <v>3</v>
      </c>
      <c r="AV112" s="327">
        <f t="shared" si="503"/>
        <v>3</v>
      </c>
      <c r="AW112" s="327">
        <f t="shared" si="503"/>
        <v>3</v>
      </c>
      <c r="AX112" s="328">
        <f t="shared" si="503"/>
        <v>3</v>
      </c>
      <c r="AY112" s="7" t="s">
        <v>19</v>
      </c>
      <c r="AZ112" s="15" t="s">
        <v>20</v>
      </c>
      <c r="BA112" s="73"/>
      <c r="BB112" s="417">
        <v>3</v>
      </c>
      <c r="BC112" s="418">
        <f t="shared" ref="BC112:BN112" si="511">BB112</f>
        <v>3</v>
      </c>
      <c r="BD112" s="418">
        <f t="shared" si="511"/>
        <v>3</v>
      </c>
      <c r="BE112" s="418">
        <f t="shared" si="511"/>
        <v>3</v>
      </c>
      <c r="BF112" s="418">
        <f t="shared" si="511"/>
        <v>3</v>
      </c>
      <c r="BG112" s="418">
        <f t="shared" si="511"/>
        <v>3</v>
      </c>
      <c r="BH112" s="418">
        <f t="shared" si="511"/>
        <v>3</v>
      </c>
      <c r="BI112" s="418">
        <f t="shared" si="511"/>
        <v>3</v>
      </c>
      <c r="BJ112" s="418">
        <f t="shared" si="511"/>
        <v>3</v>
      </c>
      <c r="BK112" s="418">
        <f t="shared" si="511"/>
        <v>3</v>
      </c>
      <c r="BL112" s="418">
        <f t="shared" si="511"/>
        <v>3</v>
      </c>
      <c r="BM112" s="418">
        <f t="shared" si="511"/>
        <v>3</v>
      </c>
      <c r="BN112" s="419">
        <f t="shared" si="511"/>
        <v>3</v>
      </c>
      <c r="BO112" s="7" t="s">
        <v>19</v>
      </c>
      <c r="BP112" s="15" t="s">
        <v>20</v>
      </c>
      <c r="BQ112" s="647"/>
      <c r="BR112" s="417">
        <v>3</v>
      </c>
      <c r="BS112" s="418">
        <f t="shared" ref="BS112:CD112" si="512">BR112</f>
        <v>3</v>
      </c>
      <c r="BT112" s="418">
        <f t="shared" si="512"/>
        <v>3</v>
      </c>
      <c r="BU112" s="418">
        <f t="shared" si="512"/>
        <v>3</v>
      </c>
      <c r="BV112" s="418">
        <f t="shared" si="512"/>
        <v>3</v>
      </c>
      <c r="BW112" s="418">
        <f t="shared" si="512"/>
        <v>3</v>
      </c>
      <c r="BX112" s="418">
        <f t="shared" si="512"/>
        <v>3</v>
      </c>
      <c r="BY112" s="418">
        <f t="shared" si="512"/>
        <v>3</v>
      </c>
      <c r="BZ112" s="418">
        <f t="shared" si="512"/>
        <v>3</v>
      </c>
      <c r="CA112" s="418">
        <f t="shared" si="512"/>
        <v>3</v>
      </c>
      <c r="CB112" s="418">
        <f t="shared" si="512"/>
        <v>3</v>
      </c>
      <c r="CC112" s="418">
        <f t="shared" si="512"/>
        <v>3</v>
      </c>
      <c r="CD112" s="419">
        <f t="shared" si="512"/>
        <v>3</v>
      </c>
      <c r="CF112" s="7" t="s">
        <v>19</v>
      </c>
      <c r="CG112" s="15" t="s">
        <v>20</v>
      </c>
      <c r="CH112" s="647"/>
      <c r="CI112" s="417">
        <v>3</v>
      </c>
      <c r="CJ112" s="418">
        <f t="shared" si="499"/>
        <v>3</v>
      </c>
      <c r="CK112" s="418">
        <f t="shared" si="499"/>
        <v>3</v>
      </c>
      <c r="CL112" s="418">
        <f t="shared" si="499"/>
        <v>3</v>
      </c>
      <c r="CM112" s="418">
        <f t="shared" si="499"/>
        <v>3</v>
      </c>
      <c r="CN112" s="418">
        <f t="shared" si="499"/>
        <v>3</v>
      </c>
      <c r="CO112" s="418">
        <f t="shared" si="499"/>
        <v>3</v>
      </c>
      <c r="CP112" s="418">
        <f t="shared" si="499"/>
        <v>3</v>
      </c>
      <c r="CQ112" s="418">
        <f t="shared" si="499"/>
        <v>3</v>
      </c>
      <c r="CR112" s="418">
        <f t="shared" si="499"/>
        <v>3</v>
      </c>
      <c r="CS112" s="418">
        <f t="shared" si="499"/>
        <v>3</v>
      </c>
      <c r="CT112" s="418">
        <f t="shared" si="499"/>
        <v>3</v>
      </c>
      <c r="CU112" s="419">
        <f t="shared" si="499"/>
        <v>3</v>
      </c>
      <c r="CW112" s="7" t="s">
        <v>19</v>
      </c>
      <c r="CX112" s="15" t="s">
        <v>20</v>
      </c>
      <c r="CY112" s="647"/>
      <c r="CZ112" s="417">
        <v>4</v>
      </c>
      <c r="DA112" s="418">
        <f t="shared" si="500"/>
        <v>4</v>
      </c>
      <c r="DB112" s="418">
        <f t="shared" si="500"/>
        <v>4</v>
      </c>
      <c r="DC112" s="418">
        <f t="shared" si="500"/>
        <v>4</v>
      </c>
      <c r="DD112" s="418">
        <f t="shared" si="500"/>
        <v>4</v>
      </c>
      <c r="DE112" s="418">
        <v>5</v>
      </c>
      <c r="DF112" s="418">
        <f t="shared" si="500"/>
        <v>5</v>
      </c>
      <c r="DG112" s="418">
        <f t="shared" si="500"/>
        <v>5</v>
      </c>
      <c r="DH112" s="418">
        <f t="shared" si="500"/>
        <v>5</v>
      </c>
      <c r="DI112" s="418">
        <f t="shared" si="500"/>
        <v>5</v>
      </c>
      <c r="DJ112" s="418">
        <f t="shared" si="500"/>
        <v>5</v>
      </c>
      <c r="DK112" s="418">
        <f t="shared" si="500"/>
        <v>5</v>
      </c>
      <c r="DL112" s="419">
        <f t="shared" si="500"/>
        <v>5</v>
      </c>
    </row>
    <row r="113" spans="2:116" outlineLevel="1" x14ac:dyDescent="0.2">
      <c r="B113" s="78" t="s">
        <v>270</v>
      </c>
      <c r="C113" s="7" t="s">
        <v>19</v>
      </c>
      <c r="D113" s="15" t="s">
        <v>20</v>
      </c>
      <c r="E113" s="73"/>
      <c r="F113" s="16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9">
        <v>0</v>
      </c>
      <c r="R113" s="18">
        <f t="shared" si="501"/>
        <v>0</v>
      </c>
      <c r="S113" s="7" t="s">
        <v>19</v>
      </c>
      <c r="T113" s="15" t="s">
        <v>20</v>
      </c>
      <c r="U113" s="73"/>
      <c r="V113" s="241">
        <v>0</v>
      </c>
      <c r="W113" s="242">
        <v>0</v>
      </c>
      <c r="X113" s="242">
        <v>0</v>
      </c>
      <c r="Y113" s="242">
        <v>0</v>
      </c>
      <c r="Z113" s="242">
        <v>0</v>
      </c>
      <c r="AA113" s="242">
        <v>0</v>
      </c>
      <c r="AB113" s="242">
        <v>0</v>
      </c>
      <c r="AC113" s="242">
        <v>0</v>
      </c>
      <c r="AD113" s="242">
        <v>0</v>
      </c>
      <c r="AE113" s="242">
        <v>0</v>
      </c>
      <c r="AF113" s="242">
        <v>0</v>
      </c>
      <c r="AG113" s="242">
        <v>0</v>
      </c>
      <c r="AH113" s="227">
        <f t="shared" si="502"/>
        <v>0</v>
      </c>
      <c r="AI113" s="7" t="s">
        <v>19</v>
      </c>
      <c r="AJ113" s="15" t="s">
        <v>20</v>
      </c>
      <c r="AK113" s="73"/>
      <c r="AL113" s="326">
        <f>AH113</f>
        <v>0</v>
      </c>
      <c r="AM113" s="327">
        <f t="shared" si="503"/>
        <v>0</v>
      </c>
      <c r="AN113" s="327">
        <f t="shared" si="503"/>
        <v>0</v>
      </c>
      <c r="AO113" s="327">
        <f t="shared" si="503"/>
        <v>0</v>
      </c>
      <c r="AP113" s="327">
        <f t="shared" si="503"/>
        <v>0</v>
      </c>
      <c r="AQ113" s="327">
        <f t="shared" si="503"/>
        <v>0</v>
      </c>
      <c r="AR113" s="327">
        <f t="shared" si="503"/>
        <v>0</v>
      </c>
      <c r="AS113" s="327">
        <f t="shared" si="503"/>
        <v>0</v>
      </c>
      <c r="AT113" s="327">
        <f t="shared" si="503"/>
        <v>0</v>
      </c>
      <c r="AU113" s="327">
        <f t="shared" si="503"/>
        <v>0</v>
      </c>
      <c r="AV113" s="327">
        <f t="shared" si="503"/>
        <v>0</v>
      </c>
      <c r="AW113" s="327">
        <f t="shared" si="503"/>
        <v>0</v>
      </c>
      <c r="AX113" s="328">
        <f t="shared" si="503"/>
        <v>0</v>
      </c>
      <c r="AY113" s="7" t="s">
        <v>19</v>
      </c>
      <c r="AZ113" s="15" t="s">
        <v>20</v>
      </c>
      <c r="BA113" s="73"/>
      <c r="BB113" s="417">
        <v>1</v>
      </c>
      <c r="BC113" s="418">
        <f t="shared" ref="BC113:BN113" si="513">BB113</f>
        <v>1</v>
      </c>
      <c r="BD113" s="418">
        <f t="shared" si="513"/>
        <v>1</v>
      </c>
      <c r="BE113" s="418">
        <f t="shared" si="513"/>
        <v>1</v>
      </c>
      <c r="BF113" s="418">
        <f t="shared" si="513"/>
        <v>1</v>
      </c>
      <c r="BG113" s="418">
        <f t="shared" si="513"/>
        <v>1</v>
      </c>
      <c r="BH113" s="418">
        <f t="shared" si="513"/>
        <v>1</v>
      </c>
      <c r="BI113" s="418">
        <f t="shared" si="513"/>
        <v>1</v>
      </c>
      <c r="BJ113" s="418">
        <f t="shared" si="513"/>
        <v>1</v>
      </c>
      <c r="BK113" s="418">
        <f t="shared" si="513"/>
        <v>1</v>
      </c>
      <c r="BL113" s="418">
        <f t="shared" si="513"/>
        <v>1</v>
      </c>
      <c r="BM113" s="418">
        <f t="shared" si="513"/>
        <v>1</v>
      </c>
      <c r="BN113" s="419">
        <f t="shared" si="513"/>
        <v>1</v>
      </c>
      <c r="BO113" s="7" t="s">
        <v>19</v>
      </c>
      <c r="BP113" s="15" t="s">
        <v>20</v>
      </c>
      <c r="BQ113" s="647"/>
      <c r="BR113" s="417">
        <v>2</v>
      </c>
      <c r="BS113" s="418">
        <f t="shared" ref="BS113:CD113" si="514">BR113</f>
        <v>2</v>
      </c>
      <c r="BT113" s="418">
        <f t="shared" si="514"/>
        <v>2</v>
      </c>
      <c r="BU113" s="418">
        <f t="shared" si="514"/>
        <v>2</v>
      </c>
      <c r="BV113" s="418">
        <f t="shared" si="514"/>
        <v>2</v>
      </c>
      <c r="BW113" s="418">
        <f t="shared" si="514"/>
        <v>2</v>
      </c>
      <c r="BX113" s="418">
        <f t="shared" si="514"/>
        <v>2</v>
      </c>
      <c r="BY113" s="418">
        <f t="shared" si="514"/>
        <v>2</v>
      </c>
      <c r="BZ113" s="418">
        <f t="shared" si="514"/>
        <v>2</v>
      </c>
      <c r="CA113" s="418">
        <f t="shared" si="514"/>
        <v>2</v>
      </c>
      <c r="CB113" s="418">
        <f t="shared" si="514"/>
        <v>2</v>
      </c>
      <c r="CC113" s="418">
        <f t="shared" si="514"/>
        <v>2</v>
      </c>
      <c r="CD113" s="419">
        <f t="shared" si="514"/>
        <v>2</v>
      </c>
      <c r="CF113" s="7" t="s">
        <v>19</v>
      </c>
      <c r="CG113" s="15" t="s">
        <v>20</v>
      </c>
      <c r="CH113" s="647"/>
      <c r="CI113" s="417">
        <f t="shared" ref="CI113:CI120" si="515">CD113</f>
        <v>2</v>
      </c>
      <c r="CJ113" s="418">
        <f t="shared" si="499"/>
        <v>2</v>
      </c>
      <c r="CK113" s="418">
        <f t="shared" si="499"/>
        <v>2</v>
      </c>
      <c r="CL113" s="418">
        <f t="shared" si="499"/>
        <v>2</v>
      </c>
      <c r="CM113" s="418">
        <f t="shared" si="499"/>
        <v>2</v>
      </c>
      <c r="CN113" s="418">
        <f t="shared" si="499"/>
        <v>2</v>
      </c>
      <c r="CO113" s="418">
        <f t="shared" si="499"/>
        <v>2</v>
      </c>
      <c r="CP113" s="418">
        <f t="shared" si="499"/>
        <v>2</v>
      </c>
      <c r="CQ113" s="418">
        <f t="shared" si="499"/>
        <v>2</v>
      </c>
      <c r="CR113" s="418">
        <f t="shared" si="499"/>
        <v>2</v>
      </c>
      <c r="CS113" s="418">
        <f t="shared" si="499"/>
        <v>2</v>
      </c>
      <c r="CT113" s="418">
        <f t="shared" si="499"/>
        <v>2</v>
      </c>
      <c r="CU113" s="419">
        <f t="shared" si="499"/>
        <v>2</v>
      </c>
      <c r="CW113" s="7" t="s">
        <v>19</v>
      </c>
      <c r="CX113" s="15" t="s">
        <v>20</v>
      </c>
      <c r="CY113" s="647"/>
      <c r="CZ113" s="417">
        <f t="shared" ref="CZ113:CZ119" si="516">CU113</f>
        <v>2</v>
      </c>
      <c r="DA113" s="418">
        <f t="shared" si="500"/>
        <v>2</v>
      </c>
      <c r="DB113" s="418">
        <f t="shared" si="500"/>
        <v>2</v>
      </c>
      <c r="DC113" s="418">
        <f t="shared" si="500"/>
        <v>2</v>
      </c>
      <c r="DD113" s="418">
        <f t="shared" si="500"/>
        <v>2</v>
      </c>
      <c r="DE113" s="418">
        <f t="shared" si="500"/>
        <v>2</v>
      </c>
      <c r="DF113" s="418">
        <f t="shared" si="500"/>
        <v>2</v>
      </c>
      <c r="DG113" s="418">
        <f t="shared" si="500"/>
        <v>2</v>
      </c>
      <c r="DH113" s="418">
        <f t="shared" si="500"/>
        <v>2</v>
      </c>
      <c r="DI113" s="418">
        <f t="shared" si="500"/>
        <v>2</v>
      </c>
      <c r="DJ113" s="418">
        <f t="shared" si="500"/>
        <v>2</v>
      </c>
      <c r="DK113" s="418">
        <f t="shared" si="500"/>
        <v>2</v>
      </c>
      <c r="DL113" s="419">
        <f t="shared" si="500"/>
        <v>2</v>
      </c>
    </row>
    <row r="114" spans="2:116" outlineLevel="1" x14ac:dyDescent="0.2">
      <c r="B114" s="78" t="s">
        <v>132</v>
      </c>
      <c r="C114" s="7" t="s">
        <v>19</v>
      </c>
      <c r="D114" s="15" t="s">
        <v>20</v>
      </c>
      <c r="E114" s="73"/>
      <c r="F114" s="16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9">
        <v>0</v>
      </c>
      <c r="R114" s="18">
        <f t="shared" si="501"/>
        <v>0</v>
      </c>
      <c r="S114" s="7" t="s">
        <v>19</v>
      </c>
      <c r="T114" s="15" t="s">
        <v>20</v>
      </c>
      <c r="U114" s="73"/>
      <c r="V114" s="241">
        <v>0</v>
      </c>
      <c r="W114" s="242">
        <v>0</v>
      </c>
      <c r="X114" s="242">
        <v>0</v>
      </c>
      <c r="Y114" s="242">
        <v>0</v>
      </c>
      <c r="Z114" s="242">
        <v>0</v>
      </c>
      <c r="AA114" s="242">
        <v>0</v>
      </c>
      <c r="AB114" s="242">
        <v>0</v>
      </c>
      <c r="AC114" s="242">
        <v>0</v>
      </c>
      <c r="AD114" s="242">
        <v>0</v>
      </c>
      <c r="AE114" s="242">
        <v>0</v>
      </c>
      <c r="AF114" s="242">
        <v>0</v>
      </c>
      <c r="AG114" s="242">
        <v>0</v>
      </c>
      <c r="AH114" s="227">
        <f t="shared" si="502"/>
        <v>0</v>
      </c>
      <c r="AI114" s="7" t="s">
        <v>19</v>
      </c>
      <c r="AJ114" s="15" t="s">
        <v>20</v>
      </c>
      <c r="AK114" s="73"/>
      <c r="AL114" s="326">
        <f>AH114</f>
        <v>0</v>
      </c>
      <c r="AM114" s="327">
        <f t="shared" si="503"/>
        <v>0</v>
      </c>
      <c r="AN114" s="327">
        <f t="shared" si="503"/>
        <v>0</v>
      </c>
      <c r="AO114" s="327">
        <f t="shared" si="503"/>
        <v>0</v>
      </c>
      <c r="AP114" s="327">
        <f t="shared" si="503"/>
        <v>0</v>
      </c>
      <c r="AQ114" s="327">
        <f t="shared" si="503"/>
        <v>0</v>
      </c>
      <c r="AR114" s="327">
        <f t="shared" si="503"/>
        <v>0</v>
      </c>
      <c r="AS114" s="327">
        <f t="shared" si="503"/>
        <v>0</v>
      </c>
      <c r="AT114" s="327">
        <f t="shared" si="503"/>
        <v>0</v>
      </c>
      <c r="AU114" s="327">
        <f t="shared" si="503"/>
        <v>0</v>
      </c>
      <c r="AV114" s="327">
        <f t="shared" si="503"/>
        <v>0</v>
      </c>
      <c r="AW114" s="327">
        <f t="shared" si="503"/>
        <v>0</v>
      </c>
      <c r="AX114" s="328">
        <f t="shared" si="503"/>
        <v>0</v>
      </c>
      <c r="AY114" s="7" t="s">
        <v>19</v>
      </c>
      <c r="AZ114" s="15" t="s">
        <v>20</v>
      </c>
      <c r="BA114" s="73"/>
      <c r="BB114" s="417">
        <v>1</v>
      </c>
      <c r="BC114" s="418">
        <f t="shared" ref="BC114:BN114" si="517">BB114</f>
        <v>1</v>
      </c>
      <c r="BD114" s="418">
        <f t="shared" si="517"/>
        <v>1</v>
      </c>
      <c r="BE114" s="418">
        <f t="shared" si="517"/>
        <v>1</v>
      </c>
      <c r="BF114" s="418">
        <f t="shared" si="517"/>
        <v>1</v>
      </c>
      <c r="BG114" s="418">
        <f t="shared" si="517"/>
        <v>1</v>
      </c>
      <c r="BH114" s="418">
        <f t="shared" si="517"/>
        <v>1</v>
      </c>
      <c r="BI114" s="418">
        <f t="shared" si="517"/>
        <v>1</v>
      </c>
      <c r="BJ114" s="418">
        <f t="shared" si="517"/>
        <v>1</v>
      </c>
      <c r="BK114" s="418">
        <f t="shared" si="517"/>
        <v>1</v>
      </c>
      <c r="BL114" s="418">
        <f t="shared" si="517"/>
        <v>1</v>
      </c>
      <c r="BM114" s="418">
        <f t="shared" si="517"/>
        <v>1</v>
      </c>
      <c r="BN114" s="419">
        <f t="shared" si="517"/>
        <v>1</v>
      </c>
      <c r="BO114" s="7" t="s">
        <v>19</v>
      </c>
      <c r="BP114" s="15" t="s">
        <v>20</v>
      </c>
      <c r="BQ114" s="647"/>
      <c r="BR114" s="417">
        <f t="shared" si="505"/>
        <v>1</v>
      </c>
      <c r="BS114" s="418">
        <f t="shared" ref="BS114:CD114" si="518">BR114</f>
        <v>1</v>
      </c>
      <c r="BT114" s="418">
        <f t="shared" si="518"/>
        <v>1</v>
      </c>
      <c r="BU114" s="418">
        <f t="shared" si="518"/>
        <v>1</v>
      </c>
      <c r="BV114" s="418">
        <f t="shared" si="518"/>
        <v>1</v>
      </c>
      <c r="BW114" s="418">
        <f t="shared" si="518"/>
        <v>1</v>
      </c>
      <c r="BX114" s="418">
        <f t="shared" si="518"/>
        <v>1</v>
      </c>
      <c r="BY114" s="418">
        <f t="shared" si="518"/>
        <v>1</v>
      </c>
      <c r="BZ114" s="418">
        <f t="shared" si="518"/>
        <v>1</v>
      </c>
      <c r="CA114" s="418">
        <f t="shared" si="518"/>
        <v>1</v>
      </c>
      <c r="CB114" s="418">
        <f t="shared" si="518"/>
        <v>1</v>
      </c>
      <c r="CC114" s="418">
        <f t="shared" si="518"/>
        <v>1</v>
      </c>
      <c r="CD114" s="419">
        <f t="shared" si="518"/>
        <v>1</v>
      </c>
      <c r="CF114" s="7" t="s">
        <v>19</v>
      </c>
      <c r="CG114" s="15" t="s">
        <v>20</v>
      </c>
      <c r="CH114" s="647"/>
      <c r="CI114" s="417">
        <f t="shared" si="515"/>
        <v>1</v>
      </c>
      <c r="CJ114" s="418">
        <f t="shared" si="499"/>
        <v>1</v>
      </c>
      <c r="CK114" s="418">
        <f t="shared" si="499"/>
        <v>1</v>
      </c>
      <c r="CL114" s="418">
        <f t="shared" si="499"/>
        <v>1</v>
      </c>
      <c r="CM114" s="418">
        <f t="shared" si="499"/>
        <v>1</v>
      </c>
      <c r="CN114" s="418">
        <f t="shared" si="499"/>
        <v>1</v>
      </c>
      <c r="CO114" s="418">
        <f t="shared" si="499"/>
        <v>1</v>
      </c>
      <c r="CP114" s="418">
        <f t="shared" si="499"/>
        <v>1</v>
      </c>
      <c r="CQ114" s="418">
        <f t="shared" si="499"/>
        <v>1</v>
      </c>
      <c r="CR114" s="418">
        <f t="shared" si="499"/>
        <v>1</v>
      </c>
      <c r="CS114" s="418">
        <f t="shared" si="499"/>
        <v>1</v>
      </c>
      <c r="CT114" s="418">
        <f t="shared" si="499"/>
        <v>1</v>
      </c>
      <c r="CU114" s="419">
        <f t="shared" si="499"/>
        <v>1</v>
      </c>
      <c r="CW114" s="7" t="s">
        <v>19</v>
      </c>
      <c r="CX114" s="15" t="s">
        <v>20</v>
      </c>
      <c r="CY114" s="647"/>
      <c r="CZ114" s="417">
        <f t="shared" si="516"/>
        <v>1</v>
      </c>
      <c r="DA114" s="418">
        <f t="shared" si="500"/>
        <v>1</v>
      </c>
      <c r="DB114" s="418">
        <f t="shared" si="500"/>
        <v>1</v>
      </c>
      <c r="DC114" s="418">
        <f t="shared" si="500"/>
        <v>1</v>
      </c>
      <c r="DD114" s="418">
        <f t="shared" si="500"/>
        <v>1</v>
      </c>
      <c r="DE114" s="418">
        <f t="shared" si="500"/>
        <v>1</v>
      </c>
      <c r="DF114" s="418">
        <f t="shared" si="500"/>
        <v>1</v>
      </c>
      <c r="DG114" s="418">
        <f t="shared" si="500"/>
        <v>1</v>
      </c>
      <c r="DH114" s="418">
        <f t="shared" si="500"/>
        <v>1</v>
      </c>
      <c r="DI114" s="418">
        <f t="shared" si="500"/>
        <v>1</v>
      </c>
      <c r="DJ114" s="418">
        <f t="shared" si="500"/>
        <v>1</v>
      </c>
      <c r="DK114" s="418">
        <f t="shared" si="500"/>
        <v>1</v>
      </c>
      <c r="DL114" s="419">
        <f t="shared" si="500"/>
        <v>1</v>
      </c>
    </row>
    <row r="115" spans="2:116" outlineLevel="1" x14ac:dyDescent="0.2">
      <c r="B115" s="78" t="s">
        <v>133</v>
      </c>
      <c r="C115" s="7" t="s">
        <v>19</v>
      </c>
      <c r="D115" s="15" t="s">
        <v>20</v>
      </c>
      <c r="E115" s="73"/>
      <c r="F115" s="16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9">
        <v>0</v>
      </c>
      <c r="R115" s="18">
        <f t="shared" si="501"/>
        <v>0</v>
      </c>
      <c r="S115" s="7" t="s">
        <v>19</v>
      </c>
      <c r="T115" s="15" t="s">
        <v>20</v>
      </c>
      <c r="U115" s="73"/>
      <c r="V115" s="241">
        <v>0</v>
      </c>
      <c r="W115" s="242">
        <v>0</v>
      </c>
      <c r="X115" s="242">
        <v>0</v>
      </c>
      <c r="Y115" s="242">
        <v>0</v>
      </c>
      <c r="Z115" s="242">
        <v>0</v>
      </c>
      <c r="AA115" s="242">
        <v>0</v>
      </c>
      <c r="AB115" s="242">
        <v>0</v>
      </c>
      <c r="AC115" s="242">
        <v>0</v>
      </c>
      <c r="AD115" s="242">
        <v>0</v>
      </c>
      <c r="AE115" s="242">
        <v>0</v>
      </c>
      <c r="AF115" s="242">
        <v>0</v>
      </c>
      <c r="AG115" s="242">
        <v>0</v>
      </c>
      <c r="AH115" s="227">
        <f t="shared" si="502"/>
        <v>0</v>
      </c>
      <c r="AI115" s="7" t="s">
        <v>19</v>
      </c>
      <c r="AJ115" s="15" t="s">
        <v>20</v>
      </c>
      <c r="AK115" s="73"/>
      <c r="AL115" s="326">
        <f>AH115</f>
        <v>0</v>
      </c>
      <c r="AM115" s="327">
        <f t="shared" si="503"/>
        <v>0</v>
      </c>
      <c r="AN115" s="327">
        <f t="shared" si="503"/>
        <v>0</v>
      </c>
      <c r="AO115" s="327">
        <f t="shared" si="503"/>
        <v>0</v>
      </c>
      <c r="AP115" s="327">
        <f t="shared" si="503"/>
        <v>0</v>
      </c>
      <c r="AQ115" s="327">
        <f t="shared" si="503"/>
        <v>0</v>
      </c>
      <c r="AR115" s="327">
        <f t="shared" si="503"/>
        <v>0</v>
      </c>
      <c r="AS115" s="327">
        <f t="shared" si="503"/>
        <v>0</v>
      </c>
      <c r="AT115" s="327">
        <f t="shared" si="503"/>
        <v>0</v>
      </c>
      <c r="AU115" s="327">
        <f t="shared" si="503"/>
        <v>0</v>
      </c>
      <c r="AV115" s="327">
        <f t="shared" si="503"/>
        <v>0</v>
      </c>
      <c r="AW115" s="327">
        <f t="shared" si="503"/>
        <v>0</v>
      </c>
      <c r="AX115" s="328">
        <f t="shared" si="503"/>
        <v>0</v>
      </c>
      <c r="AY115" s="7" t="s">
        <v>19</v>
      </c>
      <c r="AZ115" s="15" t="s">
        <v>20</v>
      </c>
      <c r="BA115" s="73"/>
      <c r="BB115" s="417">
        <v>0</v>
      </c>
      <c r="BC115" s="418">
        <f t="shared" ref="BC115:BN115" si="519">BB115</f>
        <v>0</v>
      </c>
      <c r="BD115" s="418">
        <f t="shared" si="519"/>
        <v>0</v>
      </c>
      <c r="BE115" s="418">
        <f t="shared" si="519"/>
        <v>0</v>
      </c>
      <c r="BF115" s="418">
        <f t="shared" si="519"/>
        <v>0</v>
      </c>
      <c r="BG115" s="418">
        <f t="shared" si="519"/>
        <v>0</v>
      </c>
      <c r="BH115" s="418">
        <f t="shared" si="519"/>
        <v>0</v>
      </c>
      <c r="BI115" s="418">
        <f t="shared" si="519"/>
        <v>0</v>
      </c>
      <c r="BJ115" s="418">
        <f t="shared" si="519"/>
        <v>0</v>
      </c>
      <c r="BK115" s="418">
        <f t="shared" si="519"/>
        <v>0</v>
      </c>
      <c r="BL115" s="418">
        <f t="shared" si="519"/>
        <v>0</v>
      </c>
      <c r="BM115" s="418">
        <f t="shared" si="519"/>
        <v>0</v>
      </c>
      <c r="BN115" s="419">
        <f t="shared" si="519"/>
        <v>0</v>
      </c>
      <c r="BO115" s="7" t="s">
        <v>19</v>
      </c>
      <c r="BP115" s="15" t="s">
        <v>20</v>
      </c>
      <c r="BQ115" s="647"/>
      <c r="BR115" s="417">
        <f t="shared" si="505"/>
        <v>0</v>
      </c>
      <c r="BS115" s="418">
        <f t="shared" ref="BS115:CD115" si="520">BR115</f>
        <v>0</v>
      </c>
      <c r="BT115" s="418">
        <f t="shared" si="520"/>
        <v>0</v>
      </c>
      <c r="BU115" s="418">
        <f t="shared" si="520"/>
        <v>0</v>
      </c>
      <c r="BV115" s="418">
        <f t="shared" si="520"/>
        <v>0</v>
      </c>
      <c r="BW115" s="418">
        <f t="shared" si="520"/>
        <v>0</v>
      </c>
      <c r="BX115" s="418">
        <f t="shared" si="520"/>
        <v>0</v>
      </c>
      <c r="BY115" s="418">
        <f t="shared" si="520"/>
        <v>0</v>
      </c>
      <c r="BZ115" s="418">
        <f t="shared" si="520"/>
        <v>0</v>
      </c>
      <c r="CA115" s="418">
        <f t="shared" si="520"/>
        <v>0</v>
      </c>
      <c r="CB115" s="418">
        <f t="shared" si="520"/>
        <v>0</v>
      </c>
      <c r="CC115" s="418">
        <f t="shared" si="520"/>
        <v>0</v>
      </c>
      <c r="CD115" s="419">
        <f t="shared" si="520"/>
        <v>0</v>
      </c>
      <c r="CF115" s="7" t="s">
        <v>19</v>
      </c>
      <c r="CG115" s="15" t="s">
        <v>20</v>
      </c>
      <c r="CH115" s="647"/>
      <c r="CI115" s="417">
        <f t="shared" si="515"/>
        <v>0</v>
      </c>
      <c r="CJ115" s="418">
        <f t="shared" si="499"/>
        <v>0</v>
      </c>
      <c r="CK115" s="418">
        <f t="shared" si="499"/>
        <v>0</v>
      </c>
      <c r="CL115" s="418">
        <f t="shared" si="499"/>
        <v>0</v>
      </c>
      <c r="CM115" s="418">
        <f t="shared" si="499"/>
        <v>0</v>
      </c>
      <c r="CN115" s="418">
        <f t="shared" si="499"/>
        <v>0</v>
      </c>
      <c r="CO115" s="418">
        <f t="shared" si="499"/>
        <v>0</v>
      </c>
      <c r="CP115" s="418">
        <f t="shared" si="499"/>
        <v>0</v>
      </c>
      <c r="CQ115" s="418">
        <f t="shared" si="499"/>
        <v>0</v>
      </c>
      <c r="CR115" s="418">
        <f t="shared" si="499"/>
        <v>0</v>
      </c>
      <c r="CS115" s="418">
        <f t="shared" si="499"/>
        <v>0</v>
      </c>
      <c r="CT115" s="418">
        <f t="shared" si="499"/>
        <v>0</v>
      </c>
      <c r="CU115" s="419">
        <f t="shared" si="499"/>
        <v>0</v>
      </c>
      <c r="CW115" s="7" t="s">
        <v>19</v>
      </c>
      <c r="CX115" s="15" t="s">
        <v>20</v>
      </c>
      <c r="CY115" s="647"/>
      <c r="CZ115" s="417">
        <f t="shared" si="516"/>
        <v>0</v>
      </c>
      <c r="DA115" s="418">
        <f t="shared" si="500"/>
        <v>0</v>
      </c>
      <c r="DB115" s="418">
        <f t="shared" si="500"/>
        <v>0</v>
      </c>
      <c r="DC115" s="418">
        <f t="shared" si="500"/>
        <v>0</v>
      </c>
      <c r="DD115" s="418">
        <f t="shared" si="500"/>
        <v>0</v>
      </c>
      <c r="DE115" s="418">
        <f t="shared" si="500"/>
        <v>0</v>
      </c>
      <c r="DF115" s="418">
        <f t="shared" si="500"/>
        <v>0</v>
      </c>
      <c r="DG115" s="418">
        <f t="shared" si="500"/>
        <v>0</v>
      </c>
      <c r="DH115" s="418">
        <f t="shared" si="500"/>
        <v>0</v>
      </c>
      <c r="DI115" s="418">
        <f t="shared" si="500"/>
        <v>0</v>
      </c>
      <c r="DJ115" s="418">
        <f t="shared" si="500"/>
        <v>0</v>
      </c>
      <c r="DK115" s="418">
        <f t="shared" si="500"/>
        <v>0</v>
      </c>
      <c r="DL115" s="419">
        <f t="shared" si="500"/>
        <v>0</v>
      </c>
    </row>
    <row r="116" spans="2:116" outlineLevel="1" x14ac:dyDescent="0.2">
      <c r="B116" s="78" t="s">
        <v>134</v>
      </c>
      <c r="C116" s="7" t="s">
        <v>19</v>
      </c>
      <c r="D116" s="15" t="s">
        <v>20</v>
      </c>
      <c r="E116" s="73"/>
      <c r="F116" s="16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9">
        <v>0</v>
      </c>
      <c r="R116" s="18">
        <f t="shared" si="501"/>
        <v>0</v>
      </c>
      <c r="S116" s="7" t="s">
        <v>19</v>
      </c>
      <c r="T116" s="15" t="s">
        <v>20</v>
      </c>
      <c r="U116" s="73"/>
      <c r="V116" s="241">
        <v>0</v>
      </c>
      <c r="W116" s="242">
        <v>0</v>
      </c>
      <c r="X116" s="242">
        <v>0</v>
      </c>
      <c r="Y116" s="242">
        <v>0</v>
      </c>
      <c r="Z116" s="242">
        <v>0</v>
      </c>
      <c r="AA116" s="242">
        <v>0</v>
      </c>
      <c r="AB116" s="242">
        <v>0</v>
      </c>
      <c r="AC116" s="242">
        <v>0</v>
      </c>
      <c r="AD116" s="242">
        <v>0</v>
      </c>
      <c r="AE116" s="242">
        <v>0</v>
      </c>
      <c r="AF116" s="242">
        <v>0</v>
      </c>
      <c r="AG116" s="242">
        <v>0</v>
      </c>
      <c r="AH116" s="227">
        <f t="shared" si="502"/>
        <v>0</v>
      </c>
      <c r="AI116" s="7" t="s">
        <v>19</v>
      </c>
      <c r="AJ116" s="15" t="s">
        <v>20</v>
      </c>
      <c r="AK116" s="73"/>
      <c r="AL116" s="326">
        <f>AH116</f>
        <v>0</v>
      </c>
      <c r="AM116" s="327">
        <f t="shared" si="503"/>
        <v>0</v>
      </c>
      <c r="AN116" s="327">
        <f t="shared" si="503"/>
        <v>0</v>
      </c>
      <c r="AO116" s="327">
        <f t="shared" si="503"/>
        <v>0</v>
      </c>
      <c r="AP116" s="327">
        <f t="shared" si="503"/>
        <v>0</v>
      </c>
      <c r="AQ116" s="327">
        <f t="shared" si="503"/>
        <v>0</v>
      </c>
      <c r="AR116" s="327">
        <f t="shared" si="503"/>
        <v>0</v>
      </c>
      <c r="AS116" s="327">
        <f t="shared" si="503"/>
        <v>0</v>
      </c>
      <c r="AT116" s="327">
        <f t="shared" si="503"/>
        <v>0</v>
      </c>
      <c r="AU116" s="327">
        <f t="shared" si="503"/>
        <v>0</v>
      </c>
      <c r="AV116" s="327">
        <f t="shared" si="503"/>
        <v>0</v>
      </c>
      <c r="AW116" s="327">
        <f t="shared" si="503"/>
        <v>0</v>
      </c>
      <c r="AX116" s="328">
        <f t="shared" si="503"/>
        <v>0</v>
      </c>
      <c r="AY116" s="7" t="s">
        <v>19</v>
      </c>
      <c r="AZ116" s="15" t="s">
        <v>20</v>
      </c>
      <c r="BA116" s="73"/>
      <c r="BB116" s="417">
        <v>0</v>
      </c>
      <c r="BC116" s="418">
        <f t="shared" ref="BC116:BN116" si="521">BB116</f>
        <v>0</v>
      </c>
      <c r="BD116" s="418">
        <f t="shared" si="521"/>
        <v>0</v>
      </c>
      <c r="BE116" s="418">
        <f t="shared" si="521"/>
        <v>0</v>
      </c>
      <c r="BF116" s="418">
        <f t="shared" si="521"/>
        <v>0</v>
      </c>
      <c r="BG116" s="418">
        <f t="shared" si="521"/>
        <v>0</v>
      </c>
      <c r="BH116" s="418">
        <f t="shared" si="521"/>
        <v>0</v>
      </c>
      <c r="BI116" s="418">
        <f t="shared" si="521"/>
        <v>0</v>
      </c>
      <c r="BJ116" s="418">
        <f t="shared" si="521"/>
        <v>0</v>
      </c>
      <c r="BK116" s="418">
        <f t="shared" si="521"/>
        <v>0</v>
      </c>
      <c r="BL116" s="418">
        <f t="shared" si="521"/>
        <v>0</v>
      </c>
      <c r="BM116" s="418">
        <f t="shared" si="521"/>
        <v>0</v>
      </c>
      <c r="BN116" s="419">
        <f t="shared" si="521"/>
        <v>0</v>
      </c>
      <c r="BO116" s="7" t="s">
        <v>19</v>
      </c>
      <c r="BP116" s="15" t="s">
        <v>20</v>
      </c>
      <c r="BQ116" s="647"/>
      <c r="BR116" s="417">
        <f t="shared" si="505"/>
        <v>0</v>
      </c>
      <c r="BS116" s="418">
        <f t="shared" ref="BS116:CD116" si="522">BR116</f>
        <v>0</v>
      </c>
      <c r="BT116" s="418">
        <f t="shared" si="522"/>
        <v>0</v>
      </c>
      <c r="BU116" s="418">
        <f t="shared" si="522"/>
        <v>0</v>
      </c>
      <c r="BV116" s="418">
        <f t="shared" si="522"/>
        <v>0</v>
      </c>
      <c r="BW116" s="418">
        <f t="shared" si="522"/>
        <v>0</v>
      </c>
      <c r="BX116" s="418">
        <f t="shared" si="522"/>
        <v>0</v>
      </c>
      <c r="BY116" s="418">
        <f t="shared" si="522"/>
        <v>0</v>
      </c>
      <c r="BZ116" s="418">
        <f t="shared" si="522"/>
        <v>0</v>
      </c>
      <c r="CA116" s="418">
        <f t="shared" si="522"/>
        <v>0</v>
      </c>
      <c r="CB116" s="418">
        <f t="shared" si="522"/>
        <v>0</v>
      </c>
      <c r="CC116" s="418">
        <f t="shared" si="522"/>
        <v>0</v>
      </c>
      <c r="CD116" s="419">
        <f t="shared" si="522"/>
        <v>0</v>
      </c>
      <c r="CF116" s="7" t="s">
        <v>19</v>
      </c>
      <c r="CG116" s="15" t="s">
        <v>20</v>
      </c>
      <c r="CH116" s="647"/>
      <c r="CI116" s="417">
        <f t="shared" si="515"/>
        <v>0</v>
      </c>
      <c r="CJ116" s="418">
        <f t="shared" si="499"/>
        <v>0</v>
      </c>
      <c r="CK116" s="418">
        <f t="shared" si="499"/>
        <v>0</v>
      </c>
      <c r="CL116" s="418">
        <f t="shared" si="499"/>
        <v>0</v>
      </c>
      <c r="CM116" s="418">
        <f t="shared" si="499"/>
        <v>0</v>
      </c>
      <c r="CN116" s="418">
        <f t="shared" si="499"/>
        <v>0</v>
      </c>
      <c r="CO116" s="418">
        <f t="shared" si="499"/>
        <v>0</v>
      </c>
      <c r="CP116" s="418">
        <f t="shared" si="499"/>
        <v>0</v>
      </c>
      <c r="CQ116" s="418">
        <f t="shared" si="499"/>
        <v>0</v>
      </c>
      <c r="CR116" s="418">
        <f t="shared" si="499"/>
        <v>0</v>
      </c>
      <c r="CS116" s="418">
        <f t="shared" si="499"/>
        <v>0</v>
      </c>
      <c r="CT116" s="418">
        <f t="shared" si="499"/>
        <v>0</v>
      </c>
      <c r="CU116" s="419">
        <f t="shared" si="499"/>
        <v>0</v>
      </c>
      <c r="CW116" s="7" t="s">
        <v>19</v>
      </c>
      <c r="CX116" s="15" t="s">
        <v>20</v>
      </c>
      <c r="CY116" s="647"/>
      <c r="CZ116" s="417">
        <f t="shared" si="516"/>
        <v>0</v>
      </c>
      <c r="DA116" s="418">
        <f t="shared" si="500"/>
        <v>0</v>
      </c>
      <c r="DB116" s="418">
        <f t="shared" si="500"/>
        <v>0</v>
      </c>
      <c r="DC116" s="418">
        <f t="shared" si="500"/>
        <v>0</v>
      </c>
      <c r="DD116" s="418">
        <f t="shared" si="500"/>
        <v>0</v>
      </c>
      <c r="DE116" s="418">
        <f t="shared" si="500"/>
        <v>0</v>
      </c>
      <c r="DF116" s="418">
        <f t="shared" si="500"/>
        <v>0</v>
      </c>
      <c r="DG116" s="418">
        <f t="shared" si="500"/>
        <v>0</v>
      </c>
      <c r="DH116" s="418">
        <f t="shared" si="500"/>
        <v>0</v>
      </c>
      <c r="DI116" s="418">
        <f t="shared" si="500"/>
        <v>0</v>
      </c>
      <c r="DJ116" s="418">
        <f t="shared" si="500"/>
        <v>0</v>
      </c>
      <c r="DK116" s="418">
        <f t="shared" si="500"/>
        <v>0</v>
      </c>
      <c r="DL116" s="419">
        <f t="shared" si="500"/>
        <v>0</v>
      </c>
    </row>
    <row r="117" spans="2:116" outlineLevel="1" x14ac:dyDescent="0.2">
      <c r="B117" s="78" t="s">
        <v>135</v>
      </c>
      <c r="C117" s="7" t="s">
        <v>19</v>
      </c>
      <c r="D117" s="15" t="s">
        <v>20</v>
      </c>
      <c r="E117" s="73"/>
      <c r="F117" s="16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9">
        <v>0</v>
      </c>
      <c r="R117" s="18">
        <f t="shared" si="501"/>
        <v>0</v>
      </c>
      <c r="S117" s="7" t="s">
        <v>19</v>
      </c>
      <c r="T117" s="15" t="s">
        <v>20</v>
      </c>
      <c r="U117" s="73"/>
      <c r="V117" s="241">
        <v>0</v>
      </c>
      <c r="W117" s="242">
        <v>0</v>
      </c>
      <c r="X117" s="242">
        <v>0</v>
      </c>
      <c r="Y117" s="242">
        <v>0</v>
      </c>
      <c r="Z117" s="242">
        <v>0</v>
      </c>
      <c r="AA117" s="242">
        <v>0</v>
      </c>
      <c r="AB117" s="242">
        <v>0</v>
      </c>
      <c r="AC117" s="242">
        <v>0</v>
      </c>
      <c r="AD117" s="242">
        <v>0</v>
      </c>
      <c r="AE117" s="242">
        <v>0</v>
      </c>
      <c r="AF117" s="242">
        <v>0</v>
      </c>
      <c r="AG117" s="242">
        <v>0</v>
      </c>
      <c r="AH117" s="227">
        <f t="shared" si="502"/>
        <v>0</v>
      </c>
      <c r="AI117" s="7" t="s">
        <v>19</v>
      </c>
      <c r="AJ117" s="15" t="s">
        <v>20</v>
      </c>
      <c r="AK117" s="73"/>
      <c r="AL117" s="326">
        <f>AH117</f>
        <v>0</v>
      </c>
      <c r="AM117" s="327">
        <f t="shared" si="503"/>
        <v>0</v>
      </c>
      <c r="AN117" s="327">
        <f t="shared" si="503"/>
        <v>0</v>
      </c>
      <c r="AO117" s="327">
        <f t="shared" si="503"/>
        <v>0</v>
      </c>
      <c r="AP117" s="327">
        <f t="shared" si="503"/>
        <v>0</v>
      </c>
      <c r="AQ117" s="327">
        <f t="shared" si="503"/>
        <v>0</v>
      </c>
      <c r="AR117" s="327">
        <f t="shared" si="503"/>
        <v>0</v>
      </c>
      <c r="AS117" s="327">
        <f t="shared" si="503"/>
        <v>0</v>
      </c>
      <c r="AT117" s="327">
        <f t="shared" si="503"/>
        <v>0</v>
      </c>
      <c r="AU117" s="327">
        <f t="shared" si="503"/>
        <v>0</v>
      </c>
      <c r="AV117" s="327">
        <f t="shared" si="503"/>
        <v>0</v>
      </c>
      <c r="AW117" s="327">
        <f t="shared" si="503"/>
        <v>0</v>
      </c>
      <c r="AX117" s="328">
        <f t="shared" si="503"/>
        <v>0</v>
      </c>
      <c r="AY117" s="7" t="s">
        <v>19</v>
      </c>
      <c r="AZ117" s="15" t="s">
        <v>20</v>
      </c>
      <c r="BA117" s="73"/>
      <c r="BB117" s="417">
        <v>0</v>
      </c>
      <c r="BC117" s="418">
        <f t="shared" ref="BC117:BN117" si="523">BB117</f>
        <v>0</v>
      </c>
      <c r="BD117" s="418">
        <f t="shared" si="523"/>
        <v>0</v>
      </c>
      <c r="BE117" s="418">
        <f t="shared" si="523"/>
        <v>0</v>
      </c>
      <c r="BF117" s="418">
        <f t="shared" si="523"/>
        <v>0</v>
      </c>
      <c r="BG117" s="418">
        <f t="shared" si="523"/>
        <v>0</v>
      </c>
      <c r="BH117" s="418">
        <f t="shared" si="523"/>
        <v>0</v>
      </c>
      <c r="BI117" s="418">
        <f t="shared" si="523"/>
        <v>0</v>
      </c>
      <c r="BJ117" s="418">
        <f t="shared" si="523"/>
        <v>0</v>
      </c>
      <c r="BK117" s="418">
        <f t="shared" si="523"/>
        <v>0</v>
      </c>
      <c r="BL117" s="418">
        <f t="shared" si="523"/>
        <v>0</v>
      </c>
      <c r="BM117" s="418">
        <f t="shared" si="523"/>
        <v>0</v>
      </c>
      <c r="BN117" s="419">
        <f t="shared" si="523"/>
        <v>0</v>
      </c>
      <c r="BO117" s="7" t="s">
        <v>19</v>
      </c>
      <c r="BP117" s="15" t="s">
        <v>20</v>
      </c>
      <c r="BQ117" s="647"/>
      <c r="BR117" s="417">
        <f t="shared" si="505"/>
        <v>0</v>
      </c>
      <c r="BS117" s="418">
        <f t="shared" ref="BS117:CD117" si="524">BR117</f>
        <v>0</v>
      </c>
      <c r="BT117" s="418">
        <f t="shared" si="524"/>
        <v>0</v>
      </c>
      <c r="BU117" s="418">
        <f t="shared" si="524"/>
        <v>0</v>
      </c>
      <c r="BV117" s="418">
        <f t="shared" si="524"/>
        <v>0</v>
      </c>
      <c r="BW117" s="418">
        <f t="shared" si="524"/>
        <v>0</v>
      </c>
      <c r="BX117" s="418">
        <f t="shared" si="524"/>
        <v>0</v>
      </c>
      <c r="BY117" s="418">
        <f t="shared" si="524"/>
        <v>0</v>
      </c>
      <c r="BZ117" s="418">
        <f t="shared" si="524"/>
        <v>0</v>
      </c>
      <c r="CA117" s="418">
        <f t="shared" si="524"/>
        <v>0</v>
      </c>
      <c r="CB117" s="418">
        <f t="shared" si="524"/>
        <v>0</v>
      </c>
      <c r="CC117" s="418">
        <f t="shared" si="524"/>
        <v>0</v>
      </c>
      <c r="CD117" s="419">
        <f t="shared" si="524"/>
        <v>0</v>
      </c>
      <c r="CF117" s="7" t="s">
        <v>19</v>
      </c>
      <c r="CG117" s="15" t="s">
        <v>20</v>
      </c>
      <c r="CH117" s="647"/>
      <c r="CI117" s="417">
        <f t="shared" si="515"/>
        <v>0</v>
      </c>
      <c r="CJ117" s="418">
        <f t="shared" si="499"/>
        <v>0</v>
      </c>
      <c r="CK117" s="418">
        <f t="shared" si="499"/>
        <v>0</v>
      </c>
      <c r="CL117" s="418">
        <f t="shared" si="499"/>
        <v>0</v>
      </c>
      <c r="CM117" s="418">
        <f t="shared" si="499"/>
        <v>0</v>
      </c>
      <c r="CN117" s="418">
        <f t="shared" si="499"/>
        <v>0</v>
      </c>
      <c r="CO117" s="418">
        <f t="shared" ref="CO117:CU119" si="525">CN117</f>
        <v>0</v>
      </c>
      <c r="CP117" s="418">
        <f t="shared" si="525"/>
        <v>0</v>
      </c>
      <c r="CQ117" s="418">
        <f t="shared" si="525"/>
        <v>0</v>
      </c>
      <c r="CR117" s="418">
        <f t="shared" si="525"/>
        <v>0</v>
      </c>
      <c r="CS117" s="418">
        <f t="shared" si="525"/>
        <v>0</v>
      </c>
      <c r="CT117" s="418">
        <f t="shared" si="525"/>
        <v>0</v>
      </c>
      <c r="CU117" s="419">
        <f t="shared" si="525"/>
        <v>0</v>
      </c>
      <c r="CW117" s="7" t="s">
        <v>19</v>
      </c>
      <c r="CX117" s="15" t="s">
        <v>20</v>
      </c>
      <c r="CY117" s="647"/>
      <c r="CZ117" s="417">
        <f t="shared" si="516"/>
        <v>0</v>
      </c>
      <c r="DA117" s="418">
        <f t="shared" si="500"/>
        <v>0</v>
      </c>
      <c r="DB117" s="418">
        <f t="shared" si="500"/>
        <v>0</v>
      </c>
      <c r="DC117" s="418">
        <f t="shared" si="500"/>
        <v>0</v>
      </c>
      <c r="DD117" s="418">
        <f t="shared" si="500"/>
        <v>0</v>
      </c>
      <c r="DE117" s="418">
        <f t="shared" si="500"/>
        <v>0</v>
      </c>
      <c r="DF117" s="418">
        <f t="shared" si="500"/>
        <v>0</v>
      </c>
      <c r="DG117" s="418">
        <f t="shared" ref="DG117:DL123" si="526">DF117</f>
        <v>0</v>
      </c>
      <c r="DH117" s="418">
        <f t="shared" si="526"/>
        <v>0</v>
      </c>
      <c r="DI117" s="418">
        <f t="shared" si="526"/>
        <v>0</v>
      </c>
      <c r="DJ117" s="418">
        <f t="shared" si="526"/>
        <v>0</v>
      </c>
      <c r="DK117" s="418">
        <f t="shared" si="526"/>
        <v>0</v>
      </c>
      <c r="DL117" s="419">
        <f t="shared" si="526"/>
        <v>0</v>
      </c>
    </row>
    <row r="118" spans="2:116" outlineLevel="1" x14ac:dyDescent="0.2">
      <c r="B118" s="78" t="s">
        <v>136</v>
      </c>
      <c r="C118" s="7" t="s">
        <v>19</v>
      </c>
      <c r="D118" s="15" t="s">
        <v>20</v>
      </c>
      <c r="E118" s="73"/>
      <c r="F118" s="16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9">
        <v>0</v>
      </c>
      <c r="R118" s="18">
        <f t="shared" si="501"/>
        <v>0</v>
      </c>
      <c r="S118" s="7" t="s">
        <v>19</v>
      </c>
      <c r="T118" s="15" t="s">
        <v>20</v>
      </c>
      <c r="U118" s="73"/>
      <c r="V118" s="241">
        <v>0</v>
      </c>
      <c r="W118" s="242">
        <v>0</v>
      </c>
      <c r="X118" s="242">
        <v>0</v>
      </c>
      <c r="Y118" s="242">
        <v>0</v>
      </c>
      <c r="Z118" s="242">
        <v>0</v>
      </c>
      <c r="AA118" s="242">
        <v>0</v>
      </c>
      <c r="AB118" s="242">
        <v>0</v>
      </c>
      <c r="AC118" s="242">
        <v>0</v>
      </c>
      <c r="AD118" s="242">
        <v>0</v>
      </c>
      <c r="AE118" s="242">
        <v>0</v>
      </c>
      <c r="AF118" s="242">
        <v>0</v>
      </c>
      <c r="AG118" s="242">
        <v>0</v>
      </c>
      <c r="AH118" s="227">
        <f t="shared" si="502"/>
        <v>0</v>
      </c>
      <c r="AI118" s="7" t="s">
        <v>19</v>
      </c>
      <c r="AJ118" s="15" t="s">
        <v>20</v>
      </c>
      <c r="AK118" s="73"/>
      <c r="AL118" s="326">
        <v>0</v>
      </c>
      <c r="AM118" s="327">
        <f t="shared" si="503"/>
        <v>0</v>
      </c>
      <c r="AN118" s="327">
        <f t="shared" si="503"/>
        <v>0</v>
      </c>
      <c r="AO118" s="327">
        <f t="shared" si="503"/>
        <v>0</v>
      </c>
      <c r="AP118" s="327">
        <f>AO118</f>
        <v>0</v>
      </c>
      <c r="AQ118" s="327">
        <f>AP118</f>
        <v>0</v>
      </c>
      <c r="AR118" s="327">
        <f t="shared" si="503"/>
        <v>0</v>
      </c>
      <c r="AS118" s="327">
        <f t="shared" si="503"/>
        <v>0</v>
      </c>
      <c r="AT118" s="327">
        <f t="shared" si="503"/>
        <v>0</v>
      </c>
      <c r="AU118" s="327">
        <f t="shared" si="503"/>
        <v>0</v>
      </c>
      <c r="AV118" s="327">
        <f t="shared" si="503"/>
        <v>0</v>
      </c>
      <c r="AW118" s="327">
        <f t="shared" si="503"/>
        <v>0</v>
      </c>
      <c r="AX118" s="328">
        <f t="shared" si="503"/>
        <v>0</v>
      </c>
      <c r="AY118" s="7" t="s">
        <v>19</v>
      </c>
      <c r="AZ118" s="15" t="s">
        <v>20</v>
      </c>
      <c r="BA118" s="73"/>
      <c r="BB118" s="417">
        <v>1</v>
      </c>
      <c r="BC118" s="418">
        <f t="shared" ref="BC118:BN118" si="527">BB118</f>
        <v>1</v>
      </c>
      <c r="BD118" s="418">
        <f t="shared" si="527"/>
        <v>1</v>
      </c>
      <c r="BE118" s="418">
        <f t="shared" si="527"/>
        <v>1</v>
      </c>
      <c r="BF118" s="418">
        <f t="shared" si="527"/>
        <v>1</v>
      </c>
      <c r="BG118" s="418">
        <f t="shared" si="527"/>
        <v>1</v>
      </c>
      <c r="BH118" s="418">
        <f t="shared" si="527"/>
        <v>1</v>
      </c>
      <c r="BI118" s="418">
        <f t="shared" si="527"/>
        <v>1</v>
      </c>
      <c r="BJ118" s="418">
        <f t="shared" si="527"/>
        <v>1</v>
      </c>
      <c r="BK118" s="418">
        <f t="shared" si="527"/>
        <v>1</v>
      </c>
      <c r="BL118" s="418">
        <f t="shared" si="527"/>
        <v>1</v>
      </c>
      <c r="BM118" s="418">
        <f t="shared" si="527"/>
        <v>1</v>
      </c>
      <c r="BN118" s="419">
        <f t="shared" si="527"/>
        <v>1</v>
      </c>
      <c r="BO118" s="7" t="s">
        <v>19</v>
      </c>
      <c r="BP118" s="15" t="s">
        <v>20</v>
      </c>
      <c r="BQ118" s="647"/>
      <c r="BR118" s="417">
        <f t="shared" si="505"/>
        <v>1</v>
      </c>
      <c r="BS118" s="418">
        <f t="shared" ref="BS118:CD118" si="528">BR118</f>
        <v>1</v>
      </c>
      <c r="BT118" s="418">
        <f t="shared" si="528"/>
        <v>1</v>
      </c>
      <c r="BU118" s="418">
        <f t="shared" si="528"/>
        <v>1</v>
      </c>
      <c r="BV118" s="418">
        <f t="shared" si="528"/>
        <v>1</v>
      </c>
      <c r="BW118" s="418">
        <f t="shared" si="528"/>
        <v>1</v>
      </c>
      <c r="BX118" s="418">
        <f t="shared" si="528"/>
        <v>1</v>
      </c>
      <c r="BY118" s="418">
        <f t="shared" si="528"/>
        <v>1</v>
      </c>
      <c r="BZ118" s="418">
        <f t="shared" si="528"/>
        <v>1</v>
      </c>
      <c r="CA118" s="418">
        <f t="shared" si="528"/>
        <v>1</v>
      </c>
      <c r="CB118" s="418">
        <f t="shared" si="528"/>
        <v>1</v>
      </c>
      <c r="CC118" s="418">
        <f t="shared" si="528"/>
        <v>1</v>
      </c>
      <c r="CD118" s="419">
        <f t="shared" si="528"/>
        <v>1</v>
      </c>
      <c r="CF118" s="7" t="s">
        <v>19</v>
      </c>
      <c r="CG118" s="15" t="s">
        <v>20</v>
      </c>
      <c r="CH118" s="647"/>
      <c r="CI118" s="417">
        <f t="shared" si="515"/>
        <v>1</v>
      </c>
      <c r="CJ118" s="418">
        <f t="shared" ref="CJ118:CN119" si="529">CI118</f>
        <v>1</v>
      </c>
      <c r="CK118" s="418">
        <f t="shared" si="529"/>
        <v>1</v>
      </c>
      <c r="CL118" s="418">
        <f t="shared" si="529"/>
        <v>1</v>
      </c>
      <c r="CM118" s="418">
        <f t="shared" si="529"/>
        <v>1</v>
      </c>
      <c r="CN118" s="418">
        <f t="shared" si="529"/>
        <v>1</v>
      </c>
      <c r="CO118" s="418">
        <f t="shared" si="525"/>
        <v>1</v>
      </c>
      <c r="CP118" s="418">
        <f t="shared" si="525"/>
        <v>1</v>
      </c>
      <c r="CQ118" s="418">
        <f t="shared" si="525"/>
        <v>1</v>
      </c>
      <c r="CR118" s="418">
        <f t="shared" si="525"/>
        <v>1</v>
      </c>
      <c r="CS118" s="418">
        <f t="shared" si="525"/>
        <v>1</v>
      </c>
      <c r="CT118" s="418">
        <f t="shared" si="525"/>
        <v>1</v>
      </c>
      <c r="CU118" s="419">
        <f t="shared" si="525"/>
        <v>1</v>
      </c>
      <c r="CW118" s="7" t="s">
        <v>19</v>
      </c>
      <c r="CX118" s="15" t="s">
        <v>20</v>
      </c>
      <c r="CY118" s="647"/>
      <c r="CZ118" s="417">
        <v>1</v>
      </c>
      <c r="DA118" s="418">
        <f t="shared" ref="DA118:DF123" si="530">CZ118</f>
        <v>1</v>
      </c>
      <c r="DB118" s="418">
        <f t="shared" si="530"/>
        <v>1</v>
      </c>
      <c r="DC118" s="418">
        <f t="shared" si="530"/>
        <v>1</v>
      </c>
      <c r="DD118" s="418">
        <f t="shared" si="530"/>
        <v>1</v>
      </c>
      <c r="DE118" s="418">
        <f t="shared" si="530"/>
        <v>1</v>
      </c>
      <c r="DF118" s="418">
        <f t="shared" si="530"/>
        <v>1</v>
      </c>
      <c r="DG118" s="418">
        <f t="shared" si="526"/>
        <v>1</v>
      </c>
      <c r="DH118" s="418">
        <f t="shared" si="526"/>
        <v>1</v>
      </c>
      <c r="DI118" s="418">
        <f t="shared" si="526"/>
        <v>1</v>
      </c>
      <c r="DJ118" s="418">
        <f t="shared" si="526"/>
        <v>1</v>
      </c>
      <c r="DK118" s="418">
        <f t="shared" si="526"/>
        <v>1</v>
      </c>
      <c r="DL118" s="419">
        <f t="shared" si="526"/>
        <v>1</v>
      </c>
    </row>
    <row r="119" spans="2:116" outlineLevel="1" x14ac:dyDescent="0.2">
      <c r="B119" s="78" t="s">
        <v>137</v>
      </c>
      <c r="C119" s="7" t="s">
        <v>19</v>
      </c>
      <c r="D119" s="15" t="s">
        <v>20</v>
      </c>
      <c r="E119" s="73"/>
      <c r="F119" s="16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9">
        <v>0</v>
      </c>
      <c r="R119" s="18">
        <f t="shared" si="501"/>
        <v>0</v>
      </c>
      <c r="S119" s="7" t="s">
        <v>19</v>
      </c>
      <c r="T119" s="15" t="s">
        <v>20</v>
      </c>
      <c r="U119" s="73"/>
      <c r="V119" s="241">
        <v>0</v>
      </c>
      <c r="W119" s="242">
        <v>0</v>
      </c>
      <c r="X119" s="242">
        <v>0</v>
      </c>
      <c r="Y119" s="242">
        <v>0</v>
      </c>
      <c r="Z119" s="242">
        <v>0</v>
      </c>
      <c r="AA119" s="242">
        <v>0</v>
      </c>
      <c r="AB119" s="242">
        <v>0</v>
      </c>
      <c r="AC119" s="242">
        <v>0</v>
      </c>
      <c r="AD119" s="242">
        <v>0</v>
      </c>
      <c r="AE119" s="242">
        <v>0</v>
      </c>
      <c r="AF119" s="242">
        <v>0</v>
      </c>
      <c r="AG119" s="242">
        <v>0</v>
      </c>
      <c r="AH119" s="227">
        <f t="shared" si="502"/>
        <v>0</v>
      </c>
      <c r="AI119" s="7" t="s">
        <v>19</v>
      </c>
      <c r="AJ119" s="15" t="s">
        <v>20</v>
      </c>
      <c r="AK119" s="73"/>
      <c r="AL119" s="326">
        <v>0</v>
      </c>
      <c r="AM119" s="327">
        <f t="shared" si="503"/>
        <v>0</v>
      </c>
      <c r="AN119" s="327">
        <f t="shared" si="503"/>
        <v>0</v>
      </c>
      <c r="AO119" s="327">
        <f t="shared" si="503"/>
        <v>0</v>
      </c>
      <c r="AP119" s="327">
        <f>AO119</f>
        <v>0</v>
      </c>
      <c r="AQ119" s="327">
        <f>AP119</f>
        <v>0</v>
      </c>
      <c r="AR119" s="327">
        <f t="shared" si="503"/>
        <v>0</v>
      </c>
      <c r="AS119" s="327">
        <f t="shared" si="503"/>
        <v>0</v>
      </c>
      <c r="AT119" s="327">
        <f t="shared" si="503"/>
        <v>0</v>
      </c>
      <c r="AU119" s="327">
        <f t="shared" si="503"/>
        <v>0</v>
      </c>
      <c r="AV119" s="327">
        <f t="shared" si="503"/>
        <v>0</v>
      </c>
      <c r="AW119" s="327">
        <f t="shared" si="503"/>
        <v>0</v>
      </c>
      <c r="AX119" s="328">
        <f t="shared" si="503"/>
        <v>0</v>
      </c>
      <c r="AY119" s="7" t="s">
        <v>19</v>
      </c>
      <c r="AZ119" s="15" t="s">
        <v>20</v>
      </c>
      <c r="BA119" s="73"/>
      <c r="BB119" s="417">
        <v>0</v>
      </c>
      <c r="BC119" s="418">
        <f t="shared" ref="BC119:BN119" si="531">BB119</f>
        <v>0</v>
      </c>
      <c r="BD119" s="418">
        <f t="shared" si="531"/>
        <v>0</v>
      </c>
      <c r="BE119" s="418">
        <f t="shared" si="531"/>
        <v>0</v>
      </c>
      <c r="BF119" s="418">
        <f t="shared" si="531"/>
        <v>0</v>
      </c>
      <c r="BG119" s="418">
        <f t="shared" si="531"/>
        <v>0</v>
      </c>
      <c r="BH119" s="418">
        <f t="shared" si="531"/>
        <v>0</v>
      </c>
      <c r="BI119" s="418">
        <f t="shared" si="531"/>
        <v>0</v>
      </c>
      <c r="BJ119" s="418">
        <f t="shared" si="531"/>
        <v>0</v>
      </c>
      <c r="BK119" s="418">
        <f t="shared" si="531"/>
        <v>0</v>
      </c>
      <c r="BL119" s="418">
        <f t="shared" si="531"/>
        <v>0</v>
      </c>
      <c r="BM119" s="418">
        <f t="shared" si="531"/>
        <v>0</v>
      </c>
      <c r="BN119" s="419">
        <f t="shared" si="531"/>
        <v>0</v>
      </c>
      <c r="BO119" s="7" t="s">
        <v>19</v>
      </c>
      <c r="BP119" s="15" t="s">
        <v>20</v>
      </c>
      <c r="BQ119" s="647"/>
      <c r="BR119" s="417">
        <f t="shared" si="505"/>
        <v>0</v>
      </c>
      <c r="BS119" s="418">
        <f t="shared" ref="BS119:CD119" si="532">BR119</f>
        <v>0</v>
      </c>
      <c r="BT119" s="418">
        <f t="shared" si="532"/>
        <v>0</v>
      </c>
      <c r="BU119" s="418">
        <f t="shared" si="532"/>
        <v>0</v>
      </c>
      <c r="BV119" s="418">
        <f t="shared" si="532"/>
        <v>0</v>
      </c>
      <c r="BW119" s="418">
        <f t="shared" si="532"/>
        <v>0</v>
      </c>
      <c r="BX119" s="418">
        <f t="shared" si="532"/>
        <v>0</v>
      </c>
      <c r="BY119" s="418">
        <f t="shared" si="532"/>
        <v>0</v>
      </c>
      <c r="BZ119" s="418">
        <f t="shared" si="532"/>
        <v>0</v>
      </c>
      <c r="CA119" s="418">
        <f t="shared" si="532"/>
        <v>0</v>
      </c>
      <c r="CB119" s="418">
        <f t="shared" si="532"/>
        <v>0</v>
      </c>
      <c r="CC119" s="418">
        <f t="shared" si="532"/>
        <v>0</v>
      </c>
      <c r="CD119" s="419">
        <f t="shared" si="532"/>
        <v>0</v>
      </c>
      <c r="CF119" s="7" t="s">
        <v>19</v>
      </c>
      <c r="CG119" s="15" t="s">
        <v>20</v>
      </c>
      <c r="CH119" s="647"/>
      <c r="CI119" s="417">
        <f t="shared" si="515"/>
        <v>0</v>
      </c>
      <c r="CJ119" s="418">
        <f t="shared" si="529"/>
        <v>0</v>
      </c>
      <c r="CK119" s="418">
        <f t="shared" si="529"/>
        <v>0</v>
      </c>
      <c r="CL119" s="418">
        <f t="shared" si="529"/>
        <v>0</v>
      </c>
      <c r="CM119" s="418">
        <f t="shared" si="529"/>
        <v>0</v>
      </c>
      <c r="CN119" s="418">
        <f t="shared" si="529"/>
        <v>0</v>
      </c>
      <c r="CO119" s="418">
        <f t="shared" si="525"/>
        <v>0</v>
      </c>
      <c r="CP119" s="418">
        <f t="shared" si="525"/>
        <v>0</v>
      </c>
      <c r="CQ119" s="418">
        <f t="shared" si="525"/>
        <v>0</v>
      </c>
      <c r="CR119" s="418">
        <f t="shared" si="525"/>
        <v>0</v>
      </c>
      <c r="CS119" s="418">
        <f t="shared" si="525"/>
        <v>0</v>
      </c>
      <c r="CT119" s="418">
        <f t="shared" si="525"/>
        <v>0</v>
      </c>
      <c r="CU119" s="419">
        <f t="shared" si="525"/>
        <v>0</v>
      </c>
      <c r="CW119" s="7" t="s">
        <v>19</v>
      </c>
      <c r="CX119" s="15" t="s">
        <v>20</v>
      </c>
      <c r="CY119" s="647"/>
      <c r="CZ119" s="417">
        <f t="shared" si="516"/>
        <v>0</v>
      </c>
      <c r="DA119" s="418">
        <f t="shared" si="530"/>
        <v>0</v>
      </c>
      <c r="DB119" s="418">
        <f t="shared" si="530"/>
        <v>0</v>
      </c>
      <c r="DC119" s="418">
        <f t="shared" si="530"/>
        <v>0</v>
      </c>
      <c r="DD119" s="418">
        <f t="shared" si="530"/>
        <v>0</v>
      </c>
      <c r="DE119" s="418">
        <f t="shared" si="530"/>
        <v>0</v>
      </c>
      <c r="DF119" s="418">
        <f t="shared" si="530"/>
        <v>0</v>
      </c>
      <c r="DG119" s="418">
        <f t="shared" si="526"/>
        <v>0</v>
      </c>
      <c r="DH119" s="418">
        <f t="shared" si="526"/>
        <v>0</v>
      </c>
      <c r="DI119" s="418">
        <f t="shared" si="526"/>
        <v>0</v>
      </c>
      <c r="DJ119" s="418">
        <f t="shared" si="526"/>
        <v>0</v>
      </c>
      <c r="DK119" s="418">
        <f t="shared" si="526"/>
        <v>0</v>
      </c>
      <c r="DL119" s="419">
        <f t="shared" si="526"/>
        <v>0</v>
      </c>
    </row>
    <row r="120" spans="2:116" outlineLevel="1" x14ac:dyDescent="0.2">
      <c r="B120" s="78" t="s">
        <v>182</v>
      </c>
      <c r="C120" s="7" t="s">
        <v>19</v>
      </c>
      <c r="D120" s="15" t="s">
        <v>20</v>
      </c>
      <c r="E120" s="73"/>
      <c r="F120" s="16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9">
        <v>0</v>
      </c>
      <c r="R120" s="18">
        <f t="shared" si="501"/>
        <v>0</v>
      </c>
      <c r="S120" s="7" t="s">
        <v>19</v>
      </c>
      <c r="T120" s="15" t="s">
        <v>20</v>
      </c>
      <c r="U120" s="73"/>
      <c r="V120" s="241">
        <v>0</v>
      </c>
      <c r="W120" s="242">
        <v>0</v>
      </c>
      <c r="X120" s="242">
        <v>0</v>
      </c>
      <c r="Y120" s="242">
        <v>0</v>
      </c>
      <c r="Z120" s="242">
        <v>0</v>
      </c>
      <c r="AA120" s="242">
        <v>0</v>
      </c>
      <c r="AB120" s="242">
        <v>0</v>
      </c>
      <c r="AC120" s="242">
        <v>0</v>
      </c>
      <c r="AD120" s="242">
        <v>0</v>
      </c>
      <c r="AE120" s="242">
        <v>0</v>
      </c>
      <c r="AF120" s="242">
        <v>0</v>
      </c>
      <c r="AG120" s="249">
        <v>0</v>
      </c>
      <c r="AH120" s="227">
        <f t="shared" si="502"/>
        <v>0</v>
      </c>
      <c r="AI120" s="7" t="s">
        <v>19</v>
      </c>
      <c r="AJ120" s="15" t="s">
        <v>20</v>
      </c>
      <c r="AK120" s="73"/>
      <c r="AL120" s="326">
        <f>AH120</f>
        <v>0</v>
      </c>
      <c r="AM120" s="327">
        <f t="shared" ref="AM120:AM125" si="533">AL120</f>
        <v>0</v>
      </c>
      <c r="AN120" s="327">
        <v>0</v>
      </c>
      <c r="AO120" s="327">
        <v>0</v>
      </c>
      <c r="AP120" s="327">
        <v>0</v>
      </c>
      <c r="AQ120" s="327">
        <v>0</v>
      </c>
      <c r="AR120" s="327">
        <v>0</v>
      </c>
      <c r="AS120" s="327">
        <v>0</v>
      </c>
      <c r="AT120" s="327">
        <v>0</v>
      </c>
      <c r="AU120" s="327">
        <v>0</v>
      </c>
      <c r="AV120" s="327">
        <v>0</v>
      </c>
      <c r="AW120" s="331">
        <v>0</v>
      </c>
      <c r="AX120" s="328">
        <f t="shared" ref="AX120:AX135" si="534">AW120</f>
        <v>0</v>
      </c>
      <c r="AY120" s="7" t="s">
        <v>19</v>
      </c>
      <c r="AZ120" s="15" t="s">
        <v>20</v>
      </c>
      <c r="BA120" s="73"/>
      <c r="BB120" s="417">
        <v>0</v>
      </c>
      <c r="BC120" s="417">
        <v>0</v>
      </c>
      <c r="BD120" s="417">
        <v>0</v>
      </c>
      <c r="BE120" s="417">
        <v>0</v>
      </c>
      <c r="BF120" s="417">
        <v>0</v>
      </c>
      <c r="BG120" s="417">
        <v>0</v>
      </c>
      <c r="BH120" s="417">
        <v>0</v>
      </c>
      <c r="BI120" s="417">
        <v>0</v>
      </c>
      <c r="BJ120" s="417">
        <v>0</v>
      </c>
      <c r="BK120" s="417">
        <v>0</v>
      </c>
      <c r="BL120" s="417">
        <v>0</v>
      </c>
      <c r="BM120" s="417">
        <v>0</v>
      </c>
      <c r="BN120" s="419">
        <f t="shared" ref="BN120:BN135" si="535">BM120</f>
        <v>0</v>
      </c>
      <c r="BO120" s="7" t="s">
        <v>19</v>
      </c>
      <c r="BP120" s="15" t="s">
        <v>20</v>
      </c>
      <c r="BQ120" s="647"/>
      <c r="BR120" s="417">
        <f t="shared" si="505"/>
        <v>0</v>
      </c>
      <c r="BS120" s="417">
        <v>0</v>
      </c>
      <c r="BT120" s="417">
        <v>0</v>
      </c>
      <c r="BU120" s="417">
        <v>0</v>
      </c>
      <c r="BV120" s="417">
        <v>0</v>
      </c>
      <c r="BW120" s="417">
        <v>0</v>
      </c>
      <c r="BX120" s="417">
        <v>0</v>
      </c>
      <c r="BY120" s="417">
        <v>0</v>
      </c>
      <c r="BZ120" s="417">
        <v>0</v>
      </c>
      <c r="CA120" s="417">
        <v>0</v>
      </c>
      <c r="CB120" s="417">
        <v>0</v>
      </c>
      <c r="CC120" s="417">
        <v>0</v>
      </c>
      <c r="CD120" s="419">
        <f t="shared" ref="CD120:CD135" si="536">CC120</f>
        <v>0</v>
      </c>
      <c r="CF120" s="7" t="s">
        <v>19</v>
      </c>
      <c r="CG120" s="15" t="s">
        <v>20</v>
      </c>
      <c r="CH120" s="647"/>
      <c r="CI120" s="417">
        <f t="shared" si="515"/>
        <v>0</v>
      </c>
      <c r="CJ120" s="417">
        <v>0</v>
      </c>
      <c r="CK120" s="417">
        <v>0</v>
      </c>
      <c r="CL120" s="417">
        <v>0</v>
      </c>
      <c r="CM120" s="417">
        <v>0</v>
      </c>
      <c r="CN120" s="417">
        <v>0</v>
      </c>
      <c r="CO120" s="417">
        <v>0</v>
      </c>
      <c r="CP120" s="417">
        <v>0</v>
      </c>
      <c r="CQ120" s="417">
        <v>0</v>
      </c>
      <c r="CR120" s="417">
        <v>0</v>
      </c>
      <c r="CS120" s="417">
        <v>0</v>
      </c>
      <c r="CT120" s="417">
        <v>0</v>
      </c>
      <c r="CU120" s="419">
        <f t="shared" ref="CU120:CU135" si="537">CT120</f>
        <v>0</v>
      </c>
      <c r="CW120" s="7" t="s">
        <v>19</v>
      </c>
      <c r="CX120" s="15" t="s">
        <v>20</v>
      </c>
      <c r="CY120" s="647"/>
      <c r="CZ120" s="417">
        <v>1</v>
      </c>
      <c r="DA120" s="417">
        <f>CZ120</f>
        <v>1</v>
      </c>
      <c r="DB120" s="417">
        <f t="shared" si="530"/>
        <v>1</v>
      </c>
      <c r="DC120" s="417">
        <f t="shared" si="530"/>
        <v>1</v>
      </c>
      <c r="DD120" s="417">
        <f t="shared" si="530"/>
        <v>1</v>
      </c>
      <c r="DE120" s="417">
        <v>2</v>
      </c>
      <c r="DF120" s="417">
        <f>DE120</f>
        <v>2</v>
      </c>
      <c r="DG120" s="417">
        <f t="shared" si="526"/>
        <v>2</v>
      </c>
      <c r="DH120" s="417">
        <f t="shared" si="526"/>
        <v>2</v>
      </c>
      <c r="DI120" s="417">
        <f t="shared" si="526"/>
        <v>2</v>
      </c>
      <c r="DJ120" s="417">
        <f t="shared" si="526"/>
        <v>2</v>
      </c>
      <c r="DK120" s="417">
        <f t="shared" si="526"/>
        <v>2</v>
      </c>
      <c r="DL120" s="419">
        <f t="shared" si="526"/>
        <v>2</v>
      </c>
    </row>
    <row r="121" spans="2:116" outlineLevel="1" x14ac:dyDescent="0.2">
      <c r="B121" s="78" t="s">
        <v>274</v>
      </c>
      <c r="C121" s="7" t="s">
        <v>19</v>
      </c>
      <c r="D121" s="15" t="s">
        <v>20</v>
      </c>
      <c r="E121" s="73"/>
      <c r="F121" s="16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9">
        <v>0</v>
      </c>
      <c r="R121" s="18">
        <f t="shared" si="501"/>
        <v>0</v>
      </c>
      <c r="S121" s="7" t="s">
        <v>19</v>
      </c>
      <c r="T121" s="15" t="s">
        <v>20</v>
      </c>
      <c r="U121" s="73"/>
      <c r="V121" s="241">
        <v>0</v>
      </c>
      <c r="W121" s="242">
        <v>0</v>
      </c>
      <c r="X121" s="242">
        <v>0</v>
      </c>
      <c r="Y121" s="242">
        <v>0</v>
      </c>
      <c r="Z121" s="242">
        <v>0</v>
      </c>
      <c r="AA121" s="242">
        <v>0</v>
      </c>
      <c r="AB121" s="242">
        <v>0</v>
      </c>
      <c r="AC121" s="242">
        <v>0</v>
      </c>
      <c r="AD121" s="242">
        <v>0</v>
      </c>
      <c r="AE121" s="242">
        <v>0</v>
      </c>
      <c r="AF121" s="242">
        <v>0</v>
      </c>
      <c r="AG121" s="249">
        <v>0</v>
      </c>
      <c r="AH121" s="227">
        <f t="shared" si="502"/>
        <v>0</v>
      </c>
      <c r="AI121" s="7" t="s">
        <v>19</v>
      </c>
      <c r="AJ121" s="15" t="s">
        <v>20</v>
      </c>
      <c r="AK121" s="73"/>
      <c r="AL121" s="326">
        <v>1</v>
      </c>
      <c r="AM121" s="327">
        <f t="shared" si="533"/>
        <v>1</v>
      </c>
      <c r="AN121" s="327">
        <f t="shared" ref="AN121:AW121" si="538">AM121</f>
        <v>1</v>
      </c>
      <c r="AO121" s="327">
        <f t="shared" si="538"/>
        <v>1</v>
      </c>
      <c r="AP121" s="327">
        <f t="shared" si="538"/>
        <v>1</v>
      </c>
      <c r="AQ121" s="327">
        <f t="shared" si="538"/>
        <v>1</v>
      </c>
      <c r="AR121" s="327">
        <f t="shared" si="538"/>
        <v>1</v>
      </c>
      <c r="AS121" s="327">
        <f t="shared" si="538"/>
        <v>1</v>
      </c>
      <c r="AT121" s="327">
        <f t="shared" si="538"/>
        <v>1</v>
      </c>
      <c r="AU121" s="327">
        <f t="shared" si="538"/>
        <v>1</v>
      </c>
      <c r="AV121" s="327">
        <f t="shared" si="538"/>
        <v>1</v>
      </c>
      <c r="AW121" s="327">
        <f t="shared" si="538"/>
        <v>1</v>
      </c>
      <c r="AX121" s="328">
        <f t="shared" si="534"/>
        <v>1</v>
      </c>
      <c r="AY121" s="7" t="s">
        <v>19</v>
      </c>
      <c r="AZ121" s="15" t="s">
        <v>20</v>
      </c>
      <c r="BA121" s="73"/>
      <c r="BB121" s="417">
        <v>2</v>
      </c>
      <c r="BC121" s="418">
        <f t="shared" ref="BC121:BD123" si="539">BB121</f>
        <v>2</v>
      </c>
      <c r="BD121" s="418">
        <f t="shared" si="539"/>
        <v>2</v>
      </c>
      <c r="BE121" s="418">
        <v>2</v>
      </c>
      <c r="BF121" s="418">
        <f t="shared" ref="BF121:BH123" si="540">BE121</f>
        <v>2</v>
      </c>
      <c r="BG121" s="418">
        <f t="shared" si="540"/>
        <v>2</v>
      </c>
      <c r="BH121" s="418">
        <f t="shared" si="540"/>
        <v>2</v>
      </c>
      <c r="BI121" s="418">
        <f>BH121</f>
        <v>2</v>
      </c>
      <c r="BJ121" s="418">
        <f t="shared" ref="BJ121:BM123" si="541">BI121</f>
        <v>2</v>
      </c>
      <c r="BK121" s="418">
        <f t="shared" si="541"/>
        <v>2</v>
      </c>
      <c r="BL121" s="418">
        <f t="shared" si="541"/>
        <v>2</v>
      </c>
      <c r="BM121" s="418">
        <f t="shared" si="541"/>
        <v>2</v>
      </c>
      <c r="BN121" s="419">
        <f t="shared" si="535"/>
        <v>2</v>
      </c>
      <c r="BO121" s="7" t="s">
        <v>19</v>
      </c>
      <c r="BP121" s="15" t="s">
        <v>20</v>
      </c>
      <c r="BQ121" s="647"/>
      <c r="BR121" s="417">
        <v>3</v>
      </c>
      <c r="BS121" s="418">
        <f t="shared" ref="BS121:CC123" si="542">BR121</f>
        <v>3</v>
      </c>
      <c r="BT121" s="418">
        <f t="shared" si="542"/>
        <v>3</v>
      </c>
      <c r="BU121" s="418">
        <f>BT121</f>
        <v>3</v>
      </c>
      <c r="BV121" s="418">
        <f t="shared" si="542"/>
        <v>3</v>
      </c>
      <c r="BW121" s="418">
        <f t="shared" si="542"/>
        <v>3</v>
      </c>
      <c r="BX121" s="418">
        <f>BW121</f>
        <v>3</v>
      </c>
      <c r="BY121" s="418">
        <f t="shared" si="542"/>
        <v>3</v>
      </c>
      <c r="BZ121" s="418">
        <f t="shared" si="542"/>
        <v>3</v>
      </c>
      <c r="CA121" s="418">
        <f t="shared" si="542"/>
        <v>3</v>
      </c>
      <c r="CB121" s="418">
        <f t="shared" si="542"/>
        <v>3</v>
      </c>
      <c r="CC121" s="418">
        <f t="shared" si="542"/>
        <v>3</v>
      </c>
      <c r="CD121" s="419">
        <f t="shared" si="536"/>
        <v>3</v>
      </c>
      <c r="CF121" s="7" t="s">
        <v>19</v>
      </c>
      <c r="CG121" s="15" t="s">
        <v>20</v>
      </c>
      <c r="CH121" s="647"/>
      <c r="CI121" s="417">
        <v>4</v>
      </c>
      <c r="CJ121" s="418">
        <f t="shared" ref="CJ121:CL123" si="543">CI121</f>
        <v>4</v>
      </c>
      <c r="CK121" s="418">
        <f t="shared" si="543"/>
        <v>4</v>
      </c>
      <c r="CL121" s="418">
        <f>CK121</f>
        <v>4</v>
      </c>
      <c r="CM121" s="418">
        <f t="shared" ref="CM121:CO123" si="544">CL121</f>
        <v>4</v>
      </c>
      <c r="CN121" s="418">
        <f>CM121</f>
        <v>4</v>
      </c>
      <c r="CO121" s="418">
        <f>CN121</f>
        <v>4</v>
      </c>
      <c r="CP121" s="418">
        <f t="shared" ref="CP121:CT123" si="545">CO121</f>
        <v>4</v>
      </c>
      <c r="CQ121" s="418">
        <f t="shared" si="545"/>
        <v>4</v>
      </c>
      <c r="CR121" s="418">
        <f t="shared" si="545"/>
        <v>4</v>
      </c>
      <c r="CS121" s="418">
        <f t="shared" si="545"/>
        <v>4</v>
      </c>
      <c r="CT121" s="418">
        <f t="shared" si="545"/>
        <v>4</v>
      </c>
      <c r="CU121" s="419">
        <f t="shared" si="537"/>
        <v>4</v>
      </c>
      <c r="CW121" s="7" t="s">
        <v>19</v>
      </c>
      <c r="CX121" s="15" t="s">
        <v>20</v>
      </c>
      <c r="CY121" s="647"/>
      <c r="CZ121" s="417">
        <v>5</v>
      </c>
      <c r="DA121" s="418">
        <f>CZ121</f>
        <v>5</v>
      </c>
      <c r="DB121" s="418">
        <f t="shared" si="530"/>
        <v>5</v>
      </c>
      <c r="DC121" s="418">
        <f>DB121</f>
        <v>5</v>
      </c>
      <c r="DD121" s="418">
        <f t="shared" si="530"/>
        <v>5</v>
      </c>
      <c r="DE121" s="418">
        <v>6</v>
      </c>
      <c r="DF121" s="418">
        <f>DE121</f>
        <v>6</v>
      </c>
      <c r="DG121" s="418">
        <f t="shared" si="526"/>
        <v>6</v>
      </c>
      <c r="DH121" s="418">
        <f t="shared" si="526"/>
        <v>6</v>
      </c>
      <c r="DI121" s="418">
        <f t="shared" si="526"/>
        <v>6</v>
      </c>
      <c r="DJ121" s="418">
        <f t="shared" si="526"/>
        <v>6</v>
      </c>
      <c r="DK121" s="418">
        <f t="shared" si="526"/>
        <v>6</v>
      </c>
      <c r="DL121" s="419">
        <f t="shared" si="526"/>
        <v>6</v>
      </c>
    </row>
    <row r="122" spans="2:116" outlineLevel="1" x14ac:dyDescent="0.2">
      <c r="B122" s="78" t="s">
        <v>276</v>
      </c>
      <c r="C122" s="7" t="s">
        <v>19</v>
      </c>
      <c r="D122" s="15" t="s">
        <v>20</v>
      </c>
      <c r="E122" s="73"/>
      <c r="F122" s="16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9">
        <v>0</v>
      </c>
      <c r="R122" s="18">
        <f t="shared" si="501"/>
        <v>0</v>
      </c>
      <c r="S122" s="7" t="s">
        <v>19</v>
      </c>
      <c r="T122" s="15" t="s">
        <v>20</v>
      </c>
      <c r="U122" s="73"/>
      <c r="V122" s="241">
        <v>0</v>
      </c>
      <c r="W122" s="242">
        <v>0</v>
      </c>
      <c r="X122" s="242">
        <v>0</v>
      </c>
      <c r="Y122" s="242">
        <v>0</v>
      </c>
      <c r="Z122" s="242">
        <v>0</v>
      </c>
      <c r="AA122" s="242">
        <v>0</v>
      </c>
      <c r="AB122" s="242">
        <v>0</v>
      </c>
      <c r="AC122" s="242">
        <v>0</v>
      </c>
      <c r="AD122" s="242">
        <v>0</v>
      </c>
      <c r="AE122" s="242">
        <v>0</v>
      </c>
      <c r="AF122" s="242">
        <v>0</v>
      </c>
      <c r="AG122" s="249">
        <v>0</v>
      </c>
      <c r="AH122" s="227">
        <f t="shared" si="502"/>
        <v>0</v>
      </c>
      <c r="AI122" s="7" t="s">
        <v>19</v>
      </c>
      <c r="AJ122" s="15" t="s">
        <v>20</v>
      </c>
      <c r="AK122" s="73"/>
      <c r="AL122" s="326">
        <v>0</v>
      </c>
      <c r="AM122" s="327">
        <f t="shared" si="533"/>
        <v>0</v>
      </c>
      <c r="AN122" s="327">
        <v>0</v>
      </c>
      <c r="AO122" s="327">
        <v>0</v>
      </c>
      <c r="AP122" s="327">
        <v>0</v>
      </c>
      <c r="AQ122" s="327">
        <v>0</v>
      </c>
      <c r="AR122" s="327">
        <v>0</v>
      </c>
      <c r="AS122" s="327">
        <v>0</v>
      </c>
      <c r="AT122" s="327">
        <v>0</v>
      </c>
      <c r="AU122" s="327">
        <v>0</v>
      </c>
      <c r="AV122" s="327">
        <v>0</v>
      </c>
      <c r="AW122" s="331">
        <v>0</v>
      </c>
      <c r="AX122" s="328">
        <f t="shared" si="534"/>
        <v>0</v>
      </c>
      <c r="AY122" s="7" t="s">
        <v>19</v>
      </c>
      <c r="AZ122" s="15" t="s">
        <v>20</v>
      </c>
      <c r="BA122" s="73"/>
      <c r="BB122" s="417">
        <v>0</v>
      </c>
      <c r="BC122" s="418">
        <f t="shared" si="539"/>
        <v>0</v>
      </c>
      <c r="BD122" s="418">
        <f t="shared" si="539"/>
        <v>0</v>
      </c>
      <c r="BE122" s="418">
        <f>BD122</f>
        <v>0</v>
      </c>
      <c r="BF122" s="418">
        <f t="shared" si="540"/>
        <v>0</v>
      </c>
      <c r="BG122" s="418">
        <f t="shared" si="540"/>
        <v>0</v>
      </c>
      <c r="BH122" s="418">
        <f t="shared" si="540"/>
        <v>0</v>
      </c>
      <c r="BI122" s="418">
        <f>BH122</f>
        <v>0</v>
      </c>
      <c r="BJ122" s="418">
        <f t="shared" si="541"/>
        <v>0</v>
      </c>
      <c r="BK122" s="418">
        <f t="shared" si="541"/>
        <v>0</v>
      </c>
      <c r="BL122" s="418">
        <f t="shared" si="541"/>
        <v>0</v>
      </c>
      <c r="BM122" s="418">
        <f t="shared" si="541"/>
        <v>0</v>
      </c>
      <c r="BN122" s="419">
        <f t="shared" si="535"/>
        <v>0</v>
      </c>
      <c r="BO122" s="7" t="s">
        <v>19</v>
      </c>
      <c r="BP122" s="15" t="s">
        <v>20</v>
      </c>
      <c r="BQ122" s="647"/>
      <c r="BR122" s="417">
        <v>1</v>
      </c>
      <c r="BS122" s="418">
        <f>BR122</f>
        <v>1</v>
      </c>
      <c r="BT122" s="418">
        <f t="shared" si="542"/>
        <v>1</v>
      </c>
      <c r="BU122" s="418">
        <f t="shared" si="542"/>
        <v>1</v>
      </c>
      <c r="BV122" s="418">
        <f t="shared" si="542"/>
        <v>1</v>
      </c>
      <c r="BW122" s="418">
        <f t="shared" si="542"/>
        <v>1</v>
      </c>
      <c r="BX122" s="418">
        <f t="shared" si="542"/>
        <v>1</v>
      </c>
      <c r="BY122" s="418">
        <f t="shared" si="542"/>
        <v>1</v>
      </c>
      <c r="BZ122" s="418">
        <f t="shared" si="542"/>
        <v>1</v>
      </c>
      <c r="CA122" s="418">
        <f t="shared" si="542"/>
        <v>1</v>
      </c>
      <c r="CB122" s="418">
        <f t="shared" si="542"/>
        <v>1</v>
      </c>
      <c r="CC122" s="418">
        <f t="shared" si="542"/>
        <v>1</v>
      </c>
      <c r="CD122" s="419">
        <f t="shared" si="536"/>
        <v>1</v>
      </c>
      <c r="CF122" s="7" t="s">
        <v>19</v>
      </c>
      <c r="CG122" s="15" t="s">
        <v>20</v>
      </c>
      <c r="CH122" s="647"/>
      <c r="CI122" s="417">
        <v>2</v>
      </c>
      <c r="CJ122" s="418">
        <f>CI122</f>
        <v>2</v>
      </c>
      <c r="CK122" s="418">
        <f t="shared" si="543"/>
        <v>2</v>
      </c>
      <c r="CL122" s="418">
        <f t="shared" si="543"/>
        <v>2</v>
      </c>
      <c r="CM122" s="418">
        <f t="shared" si="544"/>
        <v>2</v>
      </c>
      <c r="CN122" s="418">
        <f t="shared" si="544"/>
        <v>2</v>
      </c>
      <c r="CO122" s="418">
        <f t="shared" si="544"/>
        <v>2</v>
      </c>
      <c r="CP122" s="418">
        <f t="shared" si="545"/>
        <v>2</v>
      </c>
      <c r="CQ122" s="418">
        <f t="shared" si="545"/>
        <v>2</v>
      </c>
      <c r="CR122" s="418">
        <f t="shared" si="545"/>
        <v>2</v>
      </c>
      <c r="CS122" s="418">
        <f t="shared" si="545"/>
        <v>2</v>
      </c>
      <c r="CT122" s="418">
        <f t="shared" si="545"/>
        <v>2</v>
      </c>
      <c r="CU122" s="419">
        <f t="shared" si="537"/>
        <v>2</v>
      </c>
      <c r="CW122" s="7" t="s">
        <v>19</v>
      </c>
      <c r="CX122" s="15" t="s">
        <v>20</v>
      </c>
      <c r="CY122" s="647"/>
      <c r="CZ122" s="417">
        <v>2</v>
      </c>
      <c r="DA122" s="418">
        <f>CZ122</f>
        <v>2</v>
      </c>
      <c r="DB122" s="418">
        <f t="shared" si="530"/>
        <v>2</v>
      </c>
      <c r="DC122" s="418">
        <f t="shared" si="530"/>
        <v>2</v>
      </c>
      <c r="DD122" s="418">
        <f t="shared" si="530"/>
        <v>2</v>
      </c>
      <c r="DE122" s="418">
        <f t="shared" si="530"/>
        <v>2</v>
      </c>
      <c r="DF122" s="418">
        <f t="shared" si="530"/>
        <v>2</v>
      </c>
      <c r="DG122" s="418">
        <f t="shared" si="526"/>
        <v>2</v>
      </c>
      <c r="DH122" s="418">
        <f t="shared" si="526"/>
        <v>2</v>
      </c>
      <c r="DI122" s="418">
        <f t="shared" si="526"/>
        <v>2</v>
      </c>
      <c r="DJ122" s="418">
        <f t="shared" si="526"/>
        <v>2</v>
      </c>
      <c r="DK122" s="418">
        <f t="shared" si="526"/>
        <v>2</v>
      </c>
      <c r="DL122" s="419">
        <f t="shared" si="526"/>
        <v>2</v>
      </c>
    </row>
    <row r="123" spans="2:116" outlineLevel="1" x14ac:dyDescent="0.2">
      <c r="B123" s="78" t="s">
        <v>277</v>
      </c>
      <c r="C123" s="7" t="s">
        <v>19</v>
      </c>
      <c r="D123" s="15" t="s">
        <v>20</v>
      </c>
      <c r="E123" s="73"/>
      <c r="F123" s="16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9">
        <v>0</v>
      </c>
      <c r="R123" s="18">
        <f t="shared" si="501"/>
        <v>0</v>
      </c>
      <c r="S123" s="7" t="s">
        <v>19</v>
      </c>
      <c r="T123" s="15" t="s">
        <v>20</v>
      </c>
      <c r="U123" s="73"/>
      <c r="V123" s="241">
        <v>0</v>
      </c>
      <c r="W123" s="242">
        <v>0</v>
      </c>
      <c r="X123" s="242">
        <v>0</v>
      </c>
      <c r="Y123" s="242">
        <v>0</v>
      </c>
      <c r="Z123" s="242">
        <v>0</v>
      </c>
      <c r="AA123" s="242">
        <v>0</v>
      </c>
      <c r="AB123" s="242">
        <v>0</v>
      </c>
      <c r="AC123" s="242">
        <v>0</v>
      </c>
      <c r="AD123" s="242">
        <v>0</v>
      </c>
      <c r="AE123" s="242">
        <v>0</v>
      </c>
      <c r="AF123" s="242">
        <v>0</v>
      </c>
      <c r="AG123" s="249">
        <v>0</v>
      </c>
      <c r="AH123" s="227">
        <f t="shared" si="502"/>
        <v>0</v>
      </c>
      <c r="AI123" s="7" t="s">
        <v>19</v>
      </c>
      <c r="AJ123" s="15" t="s">
        <v>20</v>
      </c>
      <c r="AK123" s="73"/>
      <c r="AL123" s="326">
        <v>0</v>
      </c>
      <c r="AM123" s="327">
        <f t="shared" si="533"/>
        <v>0</v>
      </c>
      <c r="AN123" s="327">
        <v>0</v>
      </c>
      <c r="AO123" s="327">
        <v>0</v>
      </c>
      <c r="AP123" s="327">
        <v>0</v>
      </c>
      <c r="AQ123" s="327">
        <v>0</v>
      </c>
      <c r="AR123" s="327">
        <v>0</v>
      </c>
      <c r="AS123" s="327">
        <v>0</v>
      </c>
      <c r="AT123" s="327">
        <v>0</v>
      </c>
      <c r="AU123" s="327">
        <v>0</v>
      </c>
      <c r="AV123" s="327">
        <v>0</v>
      </c>
      <c r="AW123" s="331">
        <v>0</v>
      </c>
      <c r="AX123" s="328">
        <f t="shared" si="534"/>
        <v>0</v>
      </c>
      <c r="AY123" s="7" t="s">
        <v>19</v>
      </c>
      <c r="AZ123" s="15" t="s">
        <v>20</v>
      </c>
      <c r="BA123" s="73"/>
      <c r="BB123" s="417">
        <v>0</v>
      </c>
      <c r="BC123" s="418">
        <f t="shared" si="539"/>
        <v>0</v>
      </c>
      <c r="BD123" s="418">
        <f t="shared" si="539"/>
        <v>0</v>
      </c>
      <c r="BE123" s="418">
        <f>BD123</f>
        <v>0</v>
      </c>
      <c r="BF123" s="418">
        <f t="shared" si="540"/>
        <v>0</v>
      </c>
      <c r="BG123" s="418">
        <f t="shared" si="540"/>
        <v>0</v>
      </c>
      <c r="BH123" s="418">
        <f t="shared" si="540"/>
        <v>0</v>
      </c>
      <c r="BI123" s="418">
        <f>BH123</f>
        <v>0</v>
      </c>
      <c r="BJ123" s="418">
        <f t="shared" si="541"/>
        <v>0</v>
      </c>
      <c r="BK123" s="418">
        <f t="shared" si="541"/>
        <v>0</v>
      </c>
      <c r="BL123" s="418">
        <f t="shared" si="541"/>
        <v>0</v>
      </c>
      <c r="BM123" s="418">
        <f t="shared" si="541"/>
        <v>0</v>
      </c>
      <c r="BN123" s="419">
        <f t="shared" si="535"/>
        <v>0</v>
      </c>
      <c r="BO123" s="7" t="s">
        <v>19</v>
      </c>
      <c r="BP123" s="15" t="s">
        <v>20</v>
      </c>
      <c r="BQ123" s="647"/>
      <c r="BR123" s="417">
        <v>0</v>
      </c>
      <c r="BS123" s="418">
        <f>BR123</f>
        <v>0</v>
      </c>
      <c r="BT123" s="418">
        <f t="shared" si="542"/>
        <v>0</v>
      </c>
      <c r="BU123" s="418">
        <f t="shared" si="542"/>
        <v>0</v>
      </c>
      <c r="BV123" s="418">
        <f t="shared" si="542"/>
        <v>0</v>
      </c>
      <c r="BW123" s="418">
        <f t="shared" si="542"/>
        <v>0</v>
      </c>
      <c r="BX123" s="418">
        <f t="shared" si="542"/>
        <v>0</v>
      </c>
      <c r="BY123" s="418">
        <f t="shared" si="542"/>
        <v>0</v>
      </c>
      <c r="BZ123" s="418">
        <f t="shared" si="542"/>
        <v>0</v>
      </c>
      <c r="CA123" s="418">
        <f t="shared" si="542"/>
        <v>0</v>
      </c>
      <c r="CB123" s="418">
        <f t="shared" si="542"/>
        <v>0</v>
      </c>
      <c r="CC123" s="418">
        <f t="shared" si="542"/>
        <v>0</v>
      </c>
      <c r="CD123" s="419">
        <f t="shared" si="536"/>
        <v>0</v>
      </c>
      <c r="CF123" s="7" t="s">
        <v>19</v>
      </c>
      <c r="CG123" s="15" t="s">
        <v>20</v>
      </c>
      <c r="CH123" s="647"/>
      <c r="CI123" s="417">
        <v>0</v>
      </c>
      <c r="CJ123" s="418">
        <f>CI123</f>
        <v>0</v>
      </c>
      <c r="CK123" s="418">
        <f t="shared" si="543"/>
        <v>0</v>
      </c>
      <c r="CL123" s="418">
        <f t="shared" si="543"/>
        <v>0</v>
      </c>
      <c r="CM123" s="418">
        <f t="shared" si="544"/>
        <v>0</v>
      </c>
      <c r="CN123" s="418">
        <f t="shared" si="544"/>
        <v>0</v>
      </c>
      <c r="CO123" s="418">
        <f t="shared" si="544"/>
        <v>0</v>
      </c>
      <c r="CP123" s="418">
        <f t="shared" si="545"/>
        <v>0</v>
      </c>
      <c r="CQ123" s="418">
        <f t="shared" si="545"/>
        <v>0</v>
      </c>
      <c r="CR123" s="418">
        <f t="shared" si="545"/>
        <v>0</v>
      </c>
      <c r="CS123" s="418">
        <f t="shared" si="545"/>
        <v>0</v>
      </c>
      <c r="CT123" s="418">
        <f t="shared" si="545"/>
        <v>0</v>
      </c>
      <c r="CU123" s="419">
        <f t="shared" si="537"/>
        <v>0</v>
      </c>
      <c r="CW123" s="7" t="s">
        <v>19</v>
      </c>
      <c r="CX123" s="15" t="s">
        <v>20</v>
      </c>
      <c r="CY123" s="647"/>
      <c r="CZ123" s="417">
        <v>1</v>
      </c>
      <c r="DA123" s="418">
        <f>CZ123</f>
        <v>1</v>
      </c>
      <c r="DB123" s="418">
        <f t="shared" si="530"/>
        <v>1</v>
      </c>
      <c r="DC123" s="418">
        <f t="shared" si="530"/>
        <v>1</v>
      </c>
      <c r="DD123" s="418">
        <f t="shared" si="530"/>
        <v>1</v>
      </c>
      <c r="DE123" s="418">
        <f t="shared" si="530"/>
        <v>1</v>
      </c>
      <c r="DF123" s="418">
        <f t="shared" si="530"/>
        <v>1</v>
      </c>
      <c r="DG123" s="418">
        <f t="shared" si="526"/>
        <v>1</v>
      </c>
      <c r="DH123" s="418">
        <f t="shared" si="526"/>
        <v>1</v>
      </c>
      <c r="DI123" s="418">
        <f t="shared" si="526"/>
        <v>1</v>
      </c>
      <c r="DJ123" s="418">
        <f t="shared" si="526"/>
        <v>1</v>
      </c>
      <c r="DK123" s="418">
        <f t="shared" si="526"/>
        <v>1</v>
      </c>
      <c r="DL123" s="419">
        <f t="shared" si="526"/>
        <v>1</v>
      </c>
    </row>
    <row r="124" spans="2:116" outlineLevel="1" x14ac:dyDescent="0.2">
      <c r="B124" s="78" t="s">
        <v>35</v>
      </c>
      <c r="C124" s="7" t="s">
        <v>19</v>
      </c>
      <c r="D124" s="15" t="s">
        <v>20</v>
      </c>
      <c r="E124" s="73"/>
      <c r="F124" s="16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9">
        <v>0</v>
      </c>
      <c r="R124" s="18">
        <f t="shared" si="501"/>
        <v>0</v>
      </c>
      <c r="S124" s="7" t="s">
        <v>19</v>
      </c>
      <c r="T124" s="15" t="s">
        <v>20</v>
      </c>
      <c r="U124" s="73"/>
      <c r="V124" s="241">
        <v>0</v>
      </c>
      <c r="W124" s="242">
        <v>0</v>
      </c>
      <c r="X124" s="242">
        <v>0</v>
      </c>
      <c r="Y124" s="242">
        <v>0</v>
      </c>
      <c r="Z124" s="242">
        <v>0</v>
      </c>
      <c r="AA124" s="242">
        <v>0</v>
      </c>
      <c r="AB124" s="242">
        <v>0</v>
      </c>
      <c r="AC124" s="242">
        <v>0</v>
      </c>
      <c r="AD124" s="242">
        <v>0</v>
      </c>
      <c r="AE124" s="242">
        <v>0</v>
      </c>
      <c r="AF124" s="242">
        <v>0</v>
      </c>
      <c r="AG124" s="249">
        <v>0</v>
      </c>
      <c r="AH124" s="227">
        <f t="shared" si="502"/>
        <v>0</v>
      </c>
      <c r="AI124" s="7" t="s">
        <v>19</v>
      </c>
      <c r="AJ124" s="15" t="s">
        <v>20</v>
      </c>
      <c r="AK124" s="73"/>
      <c r="AL124" s="326">
        <v>0</v>
      </c>
      <c r="AM124" s="327">
        <f t="shared" si="533"/>
        <v>0</v>
      </c>
      <c r="AN124" s="327">
        <v>0</v>
      </c>
      <c r="AO124" s="327">
        <v>0</v>
      </c>
      <c r="AP124" s="327">
        <v>0</v>
      </c>
      <c r="AQ124" s="327">
        <v>0</v>
      </c>
      <c r="AR124" s="327">
        <v>0</v>
      </c>
      <c r="AS124" s="327">
        <v>0</v>
      </c>
      <c r="AT124" s="327">
        <v>0</v>
      </c>
      <c r="AU124" s="327">
        <v>0</v>
      </c>
      <c r="AV124" s="327">
        <v>0</v>
      </c>
      <c r="AW124" s="331">
        <v>0</v>
      </c>
      <c r="AX124" s="328">
        <f t="shared" si="534"/>
        <v>0</v>
      </c>
      <c r="AY124" s="7" t="s">
        <v>19</v>
      </c>
      <c r="AZ124" s="15" t="s">
        <v>20</v>
      </c>
      <c r="BA124" s="73"/>
      <c r="BB124" s="417">
        <f>AX124</f>
        <v>0</v>
      </c>
      <c r="BC124" s="418">
        <v>0</v>
      </c>
      <c r="BD124" s="418">
        <v>0</v>
      </c>
      <c r="BE124" s="418">
        <v>0</v>
      </c>
      <c r="BF124" s="418">
        <v>0</v>
      </c>
      <c r="BG124" s="418">
        <v>0</v>
      </c>
      <c r="BH124" s="418">
        <v>0</v>
      </c>
      <c r="BI124" s="418">
        <v>0</v>
      </c>
      <c r="BJ124" s="418">
        <v>0</v>
      </c>
      <c r="BK124" s="418">
        <v>0</v>
      </c>
      <c r="BL124" s="418">
        <v>0</v>
      </c>
      <c r="BM124" s="451">
        <v>0</v>
      </c>
      <c r="BN124" s="419">
        <f t="shared" si="535"/>
        <v>0</v>
      </c>
      <c r="BO124" s="7" t="s">
        <v>19</v>
      </c>
      <c r="BP124" s="15" t="s">
        <v>20</v>
      </c>
      <c r="BQ124" s="73"/>
      <c r="BR124" s="417">
        <f>BN124</f>
        <v>0</v>
      </c>
      <c r="BS124" s="418">
        <v>0</v>
      </c>
      <c r="BT124" s="418">
        <v>0</v>
      </c>
      <c r="BU124" s="418">
        <v>0</v>
      </c>
      <c r="BV124" s="418">
        <v>0</v>
      </c>
      <c r="BW124" s="418">
        <v>0</v>
      </c>
      <c r="BX124" s="418">
        <v>0</v>
      </c>
      <c r="BY124" s="418">
        <v>0</v>
      </c>
      <c r="BZ124" s="418">
        <v>0</v>
      </c>
      <c r="CA124" s="418">
        <v>0</v>
      </c>
      <c r="CB124" s="418">
        <v>0</v>
      </c>
      <c r="CC124" s="451">
        <v>0</v>
      </c>
      <c r="CD124" s="419">
        <f t="shared" si="536"/>
        <v>0</v>
      </c>
      <c r="CF124" s="7" t="s">
        <v>19</v>
      </c>
      <c r="CG124" s="15" t="s">
        <v>20</v>
      </c>
      <c r="CH124" s="73"/>
      <c r="CI124" s="417">
        <f>CE124</f>
        <v>0</v>
      </c>
      <c r="CJ124" s="418">
        <v>0</v>
      </c>
      <c r="CK124" s="418">
        <v>0</v>
      </c>
      <c r="CL124" s="418">
        <v>0</v>
      </c>
      <c r="CM124" s="418">
        <v>0</v>
      </c>
      <c r="CN124" s="418">
        <v>0</v>
      </c>
      <c r="CO124" s="418">
        <v>0</v>
      </c>
      <c r="CP124" s="418">
        <v>0</v>
      </c>
      <c r="CQ124" s="418">
        <v>0</v>
      </c>
      <c r="CR124" s="418">
        <v>0</v>
      </c>
      <c r="CS124" s="418">
        <v>0</v>
      </c>
      <c r="CT124" s="451">
        <v>0</v>
      </c>
      <c r="CU124" s="419">
        <f t="shared" si="537"/>
        <v>0</v>
      </c>
      <c r="CW124" s="7" t="s">
        <v>19</v>
      </c>
      <c r="CX124" s="15" t="s">
        <v>20</v>
      </c>
      <c r="CY124" s="73"/>
      <c r="CZ124" s="417">
        <f>CV124</f>
        <v>0</v>
      </c>
      <c r="DA124" s="418">
        <v>0</v>
      </c>
      <c r="DB124" s="418">
        <v>0</v>
      </c>
      <c r="DC124" s="418">
        <v>0</v>
      </c>
      <c r="DD124" s="418">
        <v>0</v>
      </c>
      <c r="DE124" s="418">
        <v>0</v>
      </c>
      <c r="DF124" s="418">
        <v>0</v>
      </c>
      <c r="DG124" s="418">
        <v>0</v>
      </c>
      <c r="DH124" s="418">
        <v>0</v>
      </c>
      <c r="DI124" s="418">
        <v>0</v>
      </c>
      <c r="DJ124" s="418">
        <v>0</v>
      </c>
      <c r="DK124" s="451">
        <v>0</v>
      </c>
      <c r="DL124" s="419">
        <f t="shared" ref="DL124:DL135" si="546">DK124</f>
        <v>0</v>
      </c>
    </row>
    <row r="125" spans="2:116" outlineLevel="1" x14ac:dyDescent="0.2">
      <c r="B125" s="78" t="s">
        <v>35</v>
      </c>
      <c r="C125" s="7" t="s">
        <v>19</v>
      </c>
      <c r="D125" s="15" t="s">
        <v>20</v>
      </c>
      <c r="E125" s="73"/>
      <c r="F125" s="16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9">
        <v>0</v>
      </c>
      <c r="R125" s="18">
        <f t="shared" si="501"/>
        <v>0</v>
      </c>
      <c r="S125" s="7" t="s">
        <v>19</v>
      </c>
      <c r="T125" s="15" t="s">
        <v>20</v>
      </c>
      <c r="U125" s="73"/>
      <c r="V125" s="241">
        <v>0</v>
      </c>
      <c r="W125" s="242">
        <v>0</v>
      </c>
      <c r="X125" s="242">
        <v>0</v>
      </c>
      <c r="Y125" s="242">
        <v>0</v>
      </c>
      <c r="Z125" s="242">
        <v>0</v>
      </c>
      <c r="AA125" s="242">
        <v>0</v>
      </c>
      <c r="AB125" s="242">
        <v>0</v>
      </c>
      <c r="AC125" s="242">
        <v>0</v>
      </c>
      <c r="AD125" s="242">
        <v>0</v>
      </c>
      <c r="AE125" s="242">
        <v>0</v>
      </c>
      <c r="AF125" s="242">
        <v>0</v>
      </c>
      <c r="AG125" s="249">
        <v>0</v>
      </c>
      <c r="AH125" s="227">
        <f t="shared" si="502"/>
        <v>0</v>
      </c>
      <c r="AI125" s="7" t="s">
        <v>19</v>
      </c>
      <c r="AJ125" s="15" t="s">
        <v>20</v>
      </c>
      <c r="AK125" s="73"/>
      <c r="AL125" s="326">
        <v>0</v>
      </c>
      <c r="AM125" s="327">
        <f t="shared" si="533"/>
        <v>0</v>
      </c>
      <c r="AN125" s="327">
        <v>0</v>
      </c>
      <c r="AO125" s="327">
        <v>0</v>
      </c>
      <c r="AP125" s="327">
        <v>0</v>
      </c>
      <c r="AQ125" s="327">
        <v>0</v>
      </c>
      <c r="AR125" s="327">
        <v>0</v>
      </c>
      <c r="AS125" s="327">
        <v>0</v>
      </c>
      <c r="AT125" s="327">
        <v>0</v>
      </c>
      <c r="AU125" s="327">
        <v>0</v>
      </c>
      <c r="AV125" s="327">
        <v>0</v>
      </c>
      <c r="AW125" s="331">
        <v>0</v>
      </c>
      <c r="AX125" s="328">
        <f t="shared" si="534"/>
        <v>0</v>
      </c>
      <c r="AY125" s="7" t="s">
        <v>19</v>
      </c>
      <c r="AZ125" s="15" t="s">
        <v>20</v>
      </c>
      <c r="BA125" s="73"/>
      <c r="BB125" s="417">
        <f>AX125</f>
        <v>0</v>
      </c>
      <c r="BC125" s="418">
        <v>0</v>
      </c>
      <c r="BD125" s="418">
        <v>0</v>
      </c>
      <c r="BE125" s="418">
        <v>0</v>
      </c>
      <c r="BF125" s="418">
        <v>0</v>
      </c>
      <c r="BG125" s="418">
        <v>0</v>
      </c>
      <c r="BH125" s="418">
        <v>0</v>
      </c>
      <c r="BI125" s="418">
        <v>0</v>
      </c>
      <c r="BJ125" s="418">
        <v>0</v>
      </c>
      <c r="BK125" s="418">
        <v>0</v>
      </c>
      <c r="BL125" s="418">
        <v>0</v>
      </c>
      <c r="BM125" s="451">
        <v>0</v>
      </c>
      <c r="BN125" s="419">
        <f t="shared" si="535"/>
        <v>0</v>
      </c>
      <c r="BO125" s="7" t="s">
        <v>19</v>
      </c>
      <c r="BP125" s="15" t="s">
        <v>20</v>
      </c>
      <c r="BQ125" s="73"/>
      <c r="BR125" s="417">
        <f>BN125</f>
        <v>0</v>
      </c>
      <c r="BS125" s="418">
        <v>0</v>
      </c>
      <c r="BT125" s="418">
        <v>0</v>
      </c>
      <c r="BU125" s="418">
        <v>0</v>
      </c>
      <c r="BV125" s="418">
        <v>0</v>
      </c>
      <c r="BW125" s="418">
        <v>0</v>
      </c>
      <c r="BX125" s="418">
        <v>0</v>
      </c>
      <c r="BY125" s="418">
        <v>0</v>
      </c>
      <c r="BZ125" s="418">
        <v>0</v>
      </c>
      <c r="CA125" s="418">
        <v>0</v>
      </c>
      <c r="CB125" s="418">
        <v>0</v>
      </c>
      <c r="CC125" s="451">
        <v>0</v>
      </c>
      <c r="CD125" s="419">
        <f t="shared" si="536"/>
        <v>0</v>
      </c>
      <c r="CF125" s="7" t="s">
        <v>19</v>
      </c>
      <c r="CG125" s="15" t="s">
        <v>20</v>
      </c>
      <c r="CH125" s="73"/>
      <c r="CI125" s="417">
        <f>CE125</f>
        <v>0</v>
      </c>
      <c r="CJ125" s="418">
        <v>0</v>
      </c>
      <c r="CK125" s="418">
        <v>0</v>
      </c>
      <c r="CL125" s="418">
        <v>0</v>
      </c>
      <c r="CM125" s="418">
        <v>0</v>
      </c>
      <c r="CN125" s="418">
        <v>0</v>
      </c>
      <c r="CO125" s="418">
        <v>0</v>
      </c>
      <c r="CP125" s="418">
        <v>0</v>
      </c>
      <c r="CQ125" s="418">
        <v>0</v>
      </c>
      <c r="CR125" s="418">
        <v>0</v>
      </c>
      <c r="CS125" s="418">
        <v>0</v>
      </c>
      <c r="CT125" s="451">
        <v>0</v>
      </c>
      <c r="CU125" s="419">
        <f t="shared" si="537"/>
        <v>0</v>
      </c>
      <c r="CW125" s="7" t="s">
        <v>19</v>
      </c>
      <c r="CX125" s="15" t="s">
        <v>20</v>
      </c>
      <c r="CY125" s="73"/>
      <c r="CZ125" s="417">
        <f>CV125</f>
        <v>0</v>
      </c>
      <c r="DA125" s="418">
        <v>0</v>
      </c>
      <c r="DB125" s="418">
        <v>0</v>
      </c>
      <c r="DC125" s="418">
        <v>0</v>
      </c>
      <c r="DD125" s="418">
        <v>0</v>
      </c>
      <c r="DE125" s="418">
        <v>0</v>
      </c>
      <c r="DF125" s="418">
        <v>0</v>
      </c>
      <c r="DG125" s="418">
        <v>0</v>
      </c>
      <c r="DH125" s="418">
        <v>0</v>
      </c>
      <c r="DI125" s="418">
        <v>0</v>
      </c>
      <c r="DJ125" s="418">
        <v>0</v>
      </c>
      <c r="DK125" s="451">
        <v>0</v>
      </c>
      <c r="DL125" s="419">
        <f t="shared" si="546"/>
        <v>0</v>
      </c>
    </row>
    <row r="126" spans="2:116" outlineLevel="1" x14ac:dyDescent="0.2">
      <c r="B126" s="78" t="s">
        <v>35</v>
      </c>
      <c r="C126" s="7" t="s">
        <v>19</v>
      </c>
      <c r="D126" s="15" t="s">
        <v>20</v>
      </c>
      <c r="E126" s="73"/>
      <c r="F126" s="16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9">
        <v>0</v>
      </c>
      <c r="R126" s="18">
        <f t="shared" si="501"/>
        <v>0</v>
      </c>
      <c r="S126" s="7" t="s">
        <v>19</v>
      </c>
      <c r="T126" s="15" t="s">
        <v>20</v>
      </c>
      <c r="U126" s="73"/>
      <c r="V126" s="241">
        <v>0</v>
      </c>
      <c r="W126" s="242">
        <v>0</v>
      </c>
      <c r="X126" s="242">
        <v>0</v>
      </c>
      <c r="Y126" s="242">
        <v>0</v>
      </c>
      <c r="Z126" s="242">
        <v>0</v>
      </c>
      <c r="AA126" s="242">
        <v>0</v>
      </c>
      <c r="AB126" s="242">
        <v>0</v>
      </c>
      <c r="AC126" s="242">
        <v>0</v>
      </c>
      <c r="AD126" s="242">
        <v>0</v>
      </c>
      <c r="AE126" s="242">
        <v>0</v>
      </c>
      <c r="AF126" s="242">
        <v>0</v>
      </c>
      <c r="AG126" s="249">
        <v>0</v>
      </c>
      <c r="AH126" s="227">
        <f t="shared" si="502"/>
        <v>0</v>
      </c>
      <c r="AI126" s="7" t="s">
        <v>19</v>
      </c>
      <c r="AJ126" s="15" t="s">
        <v>20</v>
      </c>
      <c r="AK126" s="73"/>
      <c r="AL126" s="326">
        <v>0</v>
      </c>
      <c r="AM126" s="327">
        <v>0</v>
      </c>
      <c r="AN126" s="327">
        <v>0</v>
      </c>
      <c r="AO126" s="327">
        <v>0</v>
      </c>
      <c r="AP126" s="327">
        <v>0</v>
      </c>
      <c r="AQ126" s="327">
        <v>0</v>
      </c>
      <c r="AR126" s="327">
        <v>0</v>
      </c>
      <c r="AS126" s="327">
        <v>0</v>
      </c>
      <c r="AT126" s="327">
        <v>0</v>
      </c>
      <c r="AU126" s="327">
        <v>0</v>
      </c>
      <c r="AV126" s="327">
        <v>0</v>
      </c>
      <c r="AW126" s="331">
        <v>0</v>
      </c>
      <c r="AX126" s="328">
        <f t="shared" si="534"/>
        <v>0</v>
      </c>
      <c r="AY126" s="7" t="s">
        <v>19</v>
      </c>
      <c r="AZ126" s="15" t="s">
        <v>20</v>
      </c>
      <c r="BA126" s="73"/>
      <c r="BB126" s="417">
        <v>0</v>
      </c>
      <c r="BC126" s="418">
        <v>0</v>
      </c>
      <c r="BD126" s="418">
        <v>0</v>
      </c>
      <c r="BE126" s="418">
        <v>0</v>
      </c>
      <c r="BF126" s="418">
        <v>0</v>
      </c>
      <c r="BG126" s="418">
        <v>0</v>
      </c>
      <c r="BH126" s="418">
        <v>0</v>
      </c>
      <c r="BI126" s="418">
        <v>0</v>
      </c>
      <c r="BJ126" s="418">
        <v>0</v>
      </c>
      <c r="BK126" s="418">
        <v>0</v>
      </c>
      <c r="BL126" s="418">
        <v>0</v>
      </c>
      <c r="BM126" s="451">
        <v>0</v>
      </c>
      <c r="BN126" s="419">
        <f t="shared" si="535"/>
        <v>0</v>
      </c>
      <c r="BO126" s="7" t="s">
        <v>19</v>
      </c>
      <c r="BP126" s="15" t="s">
        <v>20</v>
      </c>
      <c r="BQ126" s="73"/>
      <c r="BR126" s="417">
        <v>0</v>
      </c>
      <c r="BS126" s="418">
        <v>0</v>
      </c>
      <c r="BT126" s="418">
        <v>0</v>
      </c>
      <c r="BU126" s="418">
        <v>0</v>
      </c>
      <c r="BV126" s="418">
        <v>0</v>
      </c>
      <c r="BW126" s="418">
        <v>0</v>
      </c>
      <c r="BX126" s="418">
        <v>0</v>
      </c>
      <c r="BY126" s="418">
        <v>0</v>
      </c>
      <c r="BZ126" s="418">
        <v>0</v>
      </c>
      <c r="CA126" s="418">
        <v>0</v>
      </c>
      <c r="CB126" s="418">
        <v>0</v>
      </c>
      <c r="CC126" s="451">
        <v>0</v>
      </c>
      <c r="CD126" s="419">
        <f t="shared" si="536"/>
        <v>0</v>
      </c>
      <c r="CF126" s="7" t="s">
        <v>19</v>
      </c>
      <c r="CG126" s="15" t="s">
        <v>20</v>
      </c>
      <c r="CH126" s="73"/>
      <c r="CI126" s="417">
        <v>0</v>
      </c>
      <c r="CJ126" s="418">
        <v>0</v>
      </c>
      <c r="CK126" s="418">
        <v>0</v>
      </c>
      <c r="CL126" s="418">
        <v>0</v>
      </c>
      <c r="CM126" s="418">
        <v>0</v>
      </c>
      <c r="CN126" s="418">
        <v>0</v>
      </c>
      <c r="CO126" s="418">
        <v>0</v>
      </c>
      <c r="CP126" s="418">
        <v>0</v>
      </c>
      <c r="CQ126" s="418">
        <v>0</v>
      </c>
      <c r="CR126" s="418">
        <v>0</v>
      </c>
      <c r="CS126" s="418">
        <v>0</v>
      </c>
      <c r="CT126" s="451">
        <v>0</v>
      </c>
      <c r="CU126" s="419">
        <f t="shared" si="537"/>
        <v>0</v>
      </c>
      <c r="CW126" s="7" t="s">
        <v>19</v>
      </c>
      <c r="CX126" s="15" t="s">
        <v>20</v>
      </c>
      <c r="CY126" s="73"/>
      <c r="CZ126" s="417">
        <v>0</v>
      </c>
      <c r="DA126" s="418">
        <v>0</v>
      </c>
      <c r="DB126" s="418">
        <v>0</v>
      </c>
      <c r="DC126" s="418">
        <v>0</v>
      </c>
      <c r="DD126" s="418">
        <v>0</v>
      </c>
      <c r="DE126" s="418">
        <v>0</v>
      </c>
      <c r="DF126" s="418">
        <v>0</v>
      </c>
      <c r="DG126" s="418">
        <v>0</v>
      </c>
      <c r="DH126" s="418">
        <v>0</v>
      </c>
      <c r="DI126" s="418">
        <v>0</v>
      </c>
      <c r="DJ126" s="418">
        <v>0</v>
      </c>
      <c r="DK126" s="451">
        <v>0</v>
      </c>
      <c r="DL126" s="419">
        <f t="shared" si="546"/>
        <v>0</v>
      </c>
    </row>
    <row r="127" spans="2:116" outlineLevel="1" x14ac:dyDescent="0.2">
      <c r="B127" s="78" t="s">
        <v>35</v>
      </c>
      <c r="C127" s="7" t="s">
        <v>19</v>
      </c>
      <c r="D127" s="15" t="s">
        <v>20</v>
      </c>
      <c r="E127" s="73"/>
      <c r="F127" s="16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9">
        <v>0</v>
      </c>
      <c r="R127" s="18">
        <f t="shared" si="501"/>
        <v>0</v>
      </c>
      <c r="S127" s="7" t="s">
        <v>19</v>
      </c>
      <c r="T127" s="15" t="s">
        <v>20</v>
      </c>
      <c r="U127" s="73"/>
      <c r="V127" s="241">
        <v>0</v>
      </c>
      <c r="W127" s="242">
        <v>0</v>
      </c>
      <c r="X127" s="242">
        <v>0</v>
      </c>
      <c r="Y127" s="242">
        <v>0</v>
      </c>
      <c r="Z127" s="242">
        <v>0</v>
      </c>
      <c r="AA127" s="242">
        <v>0</v>
      </c>
      <c r="AB127" s="242">
        <v>0</v>
      </c>
      <c r="AC127" s="242">
        <v>0</v>
      </c>
      <c r="AD127" s="242">
        <v>0</v>
      </c>
      <c r="AE127" s="242">
        <v>0</v>
      </c>
      <c r="AF127" s="242">
        <v>0</v>
      </c>
      <c r="AG127" s="249">
        <v>0</v>
      </c>
      <c r="AH127" s="227">
        <f t="shared" si="502"/>
        <v>0</v>
      </c>
      <c r="AI127" s="7" t="s">
        <v>19</v>
      </c>
      <c r="AJ127" s="15" t="s">
        <v>20</v>
      </c>
      <c r="AK127" s="73"/>
      <c r="AL127" s="326">
        <v>0</v>
      </c>
      <c r="AM127" s="327">
        <v>0</v>
      </c>
      <c r="AN127" s="327">
        <v>0</v>
      </c>
      <c r="AO127" s="327">
        <v>0</v>
      </c>
      <c r="AP127" s="327">
        <v>0</v>
      </c>
      <c r="AQ127" s="327">
        <v>0</v>
      </c>
      <c r="AR127" s="327">
        <v>0</v>
      </c>
      <c r="AS127" s="327">
        <v>0</v>
      </c>
      <c r="AT127" s="327">
        <v>0</v>
      </c>
      <c r="AU127" s="327">
        <v>0</v>
      </c>
      <c r="AV127" s="327">
        <v>0</v>
      </c>
      <c r="AW127" s="331">
        <v>0</v>
      </c>
      <c r="AX127" s="328">
        <f t="shared" si="534"/>
        <v>0</v>
      </c>
      <c r="AY127" s="7" t="s">
        <v>19</v>
      </c>
      <c r="AZ127" s="15" t="s">
        <v>20</v>
      </c>
      <c r="BA127" s="73"/>
      <c r="BB127" s="417">
        <v>0</v>
      </c>
      <c r="BC127" s="418">
        <v>0</v>
      </c>
      <c r="BD127" s="418">
        <v>0</v>
      </c>
      <c r="BE127" s="418">
        <v>0</v>
      </c>
      <c r="BF127" s="418">
        <v>0</v>
      </c>
      <c r="BG127" s="418">
        <v>0</v>
      </c>
      <c r="BH127" s="418">
        <v>0</v>
      </c>
      <c r="BI127" s="418">
        <v>0</v>
      </c>
      <c r="BJ127" s="418">
        <v>0</v>
      </c>
      <c r="BK127" s="418">
        <v>0</v>
      </c>
      <c r="BL127" s="418">
        <v>0</v>
      </c>
      <c r="BM127" s="451">
        <v>0</v>
      </c>
      <c r="BN127" s="419">
        <f t="shared" si="535"/>
        <v>0</v>
      </c>
      <c r="BO127" s="7" t="s">
        <v>19</v>
      </c>
      <c r="BP127" s="15" t="s">
        <v>20</v>
      </c>
      <c r="BQ127" s="73"/>
      <c r="BR127" s="417">
        <v>0</v>
      </c>
      <c r="BS127" s="418">
        <v>0</v>
      </c>
      <c r="BT127" s="418">
        <v>0</v>
      </c>
      <c r="BU127" s="418">
        <v>0</v>
      </c>
      <c r="BV127" s="418">
        <v>0</v>
      </c>
      <c r="BW127" s="418">
        <v>0</v>
      </c>
      <c r="BX127" s="418">
        <v>0</v>
      </c>
      <c r="BY127" s="418">
        <v>0</v>
      </c>
      <c r="BZ127" s="418">
        <v>0</v>
      </c>
      <c r="CA127" s="418">
        <v>0</v>
      </c>
      <c r="CB127" s="418">
        <v>0</v>
      </c>
      <c r="CC127" s="451">
        <v>0</v>
      </c>
      <c r="CD127" s="419">
        <f t="shared" si="536"/>
        <v>0</v>
      </c>
      <c r="CF127" s="7" t="s">
        <v>19</v>
      </c>
      <c r="CG127" s="15" t="s">
        <v>20</v>
      </c>
      <c r="CH127" s="73"/>
      <c r="CI127" s="417">
        <v>0</v>
      </c>
      <c r="CJ127" s="418">
        <v>0</v>
      </c>
      <c r="CK127" s="418">
        <v>0</v>
      </c>
      <c r="CL127" s="418">
        <v>0</v>
      </c>
      <c r="CM127" s="418">
        <v>0</v>
      </c>
      <c r="CN127" s="418">
        <v>0</v>
      </c>
      <c r="CO127" s="418">
        <v>0</v>
      </c>
      <c r="CP127" s="418">
        <v>0</v>
      </c>
      <c r="CQ127" s="418">
        <v>0</v>
      </c>
      <c r="CR127" s="418">
        <v>0</v>
      </c>
      <c r="CS127" s="418">
        <v>0</v>
      </c>
      <c r="CT127" s="451">
        <v>0</v>
      </c>
      <c r="CU127" s="419">
        <f t="shared" si="537"/>
        <v>0</v>
      </c>
      <c r="CW127" s="7" t="s">
        <v>19</v>
      </c>
      <c r="CX127" s="15" t="s">
        <v>20</v>
      </c>
      <c r="CY127" s="73"/>
      <c r="CZ127" s="417">
        <v>0</v>
      </c>
      <c r="DA127" s="418">
        <v>0</v>
      </c>
      <c r="DB127" s="418">
        <v>0</v>
      </c>
      <c r="DC127" s="418">
        <v>0</v>
      </c>
      <c r="DD127" s="418">
        <v>0</v>
      </c>
      <c r="DE127" s="418">
        <v>0</v>
      </c>
      <c r="DF127" s="418">
        <v>0</v>
      </c>
      <c r="DG127" s="418">
        <v>0</v>
      </c>
      <c r="DH127" s="418">
        <v>0</v>
      </c>
      <c r="DI127" s="418">
        <v>0</v>
      </c>
      <c r="DJ127" s="418">
        <v>0</v>
      </c>
      <c r="DK127" s="451">
        <v>0</v>
      </c>
      <c r="DL127" s="419">
        <f t="shared" si="546"/>
        <v>0</v>
      </c>
    </row>
    <row r="128" spans="2:116" outlineLevel="1" x14ac:dyDescent="0.2">
      <c r="B128" s="78" t="s">
        <v>35</v>
      </c>
      <c r="C128" s="7" t="s">
        <v>19</v>
      </c>
      <c r="D128" s="15" t="s">
        <v>20</v>
      </c>
      <c r="E128" s="73"/>
      <c r="F128" s="16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9">
        <v>0</v>
      </c>
      <c r="R128" s="18">
        <f t="shared" si="501"/>
        <v>0</v>
      </c>
      <c r="S128" s="7" t="s">
        <v>19</v>
      </c>
      <c r="T128" s="15" t="s">
        <v>20</v>
      </c>
      <c r="U128" s="73"/>
      <c r="V128" s="241">
        <v>0</v>
      </c>
      <c r="W128" s="242">
        <v>0</v>
      </c>
      <c r="X128" s="242">
        <v>0</v>
      </c>
      <c r="Y128" s="242">
        <v>0</v>
      </c>
      <c r="Z128" s="242">
        <v>0</v>
      </c>
      <c r="AA128" s="242">
        <v>0</v>
      </c>
      <c r="AB128" s="242">
        <v>0</v>
      </c>
      <c r="AC128" s="242">
        <v>0</v>
      </c>
      <c r="AD128" s="242">
        <v>0</v>
      </c>
      <c r="AE128" s="242">
        <v>0</v>
      </c>
      <c r="AF128" s="242">
        <v>0</v>
      </c>
      <c r="AG128" s="249">
        <v>0</v>
      </c>
      <c r="AH128" s="227">
        <f t="shared" si="502"/>
        <v>0</v>
      </c>
      <c r="AI128" s="7" t="s">
        <v>19</v>
      </c>
      <c r="AJ128" s="15" t="s">
        <v>20</v>
      </c>
      <c r="AK128" s="73"/>
      <c r="AL128" s="326">
        <v>0</v>
      </c>
      <c r="AM128" s="327">
        <v>0</v>
      </c>
      <c r="AN128" s="327">
        <v>0</v>
      </c>
      <c r="AO128" s="327">
        <v>0</v>
      </c>
      <c r="AP128" s="327">
        <v>0</v>
      </c>
      <c r="AQ128" s="327">
        <v>0</v>
      </c>
      <c r="AR128" s="327">
        <v>0</v>
      </c>
      <c r="AS128" s="327">
        <v>0</v>
      </c>
      <c r="AT128" s="327">
        <v>0</v>
      </c>
      <c r="AU128" s="327">
        <v>0</v>
      </c>
      <c r="AV128" s="327">
        <v>0</v>
      </c>
      <c r="AW128" s="331">
        <v>0</v>
      </c>
      <c r="AX128" s="328">
        <f t="shared" si="534"/>
        <v>0</v>
      </c>
      <c r="AY128" s="7" t="s">
        <v>19</v>
      </c>
      <c r="AZ128" s="15" t="s">
        <v>20</v>
      </c>
      <c r="BA128" s="73"/>
      <c r="BB128" s="417">
        <v>0</v>
      </c>
      <c r="BC128" s="418">
        <v>0</v>
      </c>
      <c r="BD128" s="418">
        <v>0</v>
      </c>
      <c r="BE128" s="418">
        <v>0</v>
      </c>
      <c r="BF128" s="418">
        <v>0</v>
      </c>
      <c r="BG128" s="418">
        <v>0</v>
      </c>
      <c r="BH128" s="418">
        <v>0</v>
      </c>
      <c r="BI128" s="418">
        <v>0</v>
      </c>
      <c r="BJ128" s="418">
        <v>0</v>
      </c>
      <c r="BK128" s="418">
        <v>0</v>
      </c>
      <c r="BL128" s="418">
        <v>0</v>
      </c>
      <c r="BM128" s="451">
        <v>0</v>
      </c>
      <c r="BN128" s="419">
        <f t="shared" si="535"/>
        <v>0</v>
      </c>
      <c r="BO128" s="7" t="s">
        <v>19</v>
      </c>
      <c r="BP128" s="15" t="s">
        <v>20</v>
      </c>
      <c r="BQ128" s="73"/>
      <c r="BR128" s="417">
        <v>0</v>
      </c>
      <c r="BS128" s="418">
        <v>0</v>
      </c>
      <c r="BT128" s="418">
        <v>0</v>
      </c>
      <c r="BU128" s="418">
        <v>0</v>
      </c>
      <c r="BV128" s="418">
        <v>0</v>
      </c>
      <c r="BW128" s="418">
        <v>0</v>
      </c>
      <c r="BX128" s="418">
        <v>0</v>
      </c>
      <c r="BY128" s="418">
        <v>0</v>
      </c>
      <c r="BZ128" s="418">
        <v>0</v>
      </c>
      <c r="CA128" s="418">
        <v>0</v>
      </c>
      <c r="CB128" s="418">
        <v>0</v>
      </c>
      <c r="CC128" s="451">
        <v>0</v>
      </c>
      <c r="CD128" s="419">
        <f t="shared" si="536"/>
        <v>0</v>
      </c>
      <c r="CF128" s="7" t="s">
        <v>19</v>
      </c>
      <c r="CG128" s="15" t="s">
        <v>20</v>
      </c>
      <c r="CH128" s="73"/>
      <c r="CI128" s="417">
        <v>0</v>
      </c>
      <c r="CJ128" s="418">
        <v>0</v>
      </c>
      <c r="CK128" s="418">
        <v>0</v>
      </c>
      <c r="CL128" s="418">
        <v>0</v>
      </c>
      <c r="CM128" s="418">
        <v>0</v>
      </c>
      <c r="CN128" s="418">
        <v>0</v>
      </c>
      <c r="CO128" s="418">
        <v>0</v>
      </c>
      <c r="CP128" s="418">
        <v>0</v>
      </c>
      <c r="CQ128" s="418">
        <v>0</v>
      </c>
      <c r="CR128" s="418">
        <v>0</v>
      </c>
      <c r="CS128" s="418">
        <v>0</v>
      </c>
      <c r="CT128" s="451">
        <v>0</v>
      </c>
      <c r="CU128" s="419">
        <f t="shared" si="537"/>
        <v>0</v>
      </c>
      <c r="CW128" s="7" t="s">
        <v>19</v>
      </c>
      <c r="CX128" s="15" t="s">
        <v>20</v>
      </c>
      <c r="CY128" s="73"/>
      <c r="CZ128" s="417">
        <v>0</v>
      </c>
      <c r="DA128" s="418">
        <v>0</v>
      </c>
      <c r="DB128" s="418">
        <v>0</v>
      </c>
      <c r="DC128" s="418">
        <v>0</v>
      </c>
      <c r="DD128" s="418">
        <v>0</v>
      </c>
      <c r="DE128" s="418">
        <v>0</v>
      </c>
      <c r="DF128" s="418">
        <v>0</v>
      </c>
      <c r="DG128" s="418">
        <v>0</v>
      </c>
      <c r="DH128" s="418">
        <v>0</v>
      </c>
      <c r="DI128" s="418">
        <v>0</v>
      </c>
      <c r="DJ128" s="418">
        <v>0</v>
      </c>
      <c r="DK128" s="451">
        <v>0</v>
      </c>
      <c r="DL128" s="419">
        <f t="shared" si="546"/>
        <v>0</v>
      </c>
    </row>
    <row r="129" spans="2:117" outlineLevel="1" x14ac:dyDescent="0.2">
      <c r="B129" s="78" t="s">
        <v>35</v>
      </c>
      <c r="C129" s="7" t="s">
        <v>19</v>
      </c>
      <c r="D129" s="15" t="s">
        <v>20</v>
      </c>
      <c r="E129" s="73"/>
      <c r="F129" s="16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9">
        <v>0</v>
      </c>
      <c r="R129" s="18">
        <f t="shared" si="501"/>
        <v>0</v>
      </c>
      <c r="S129" s="7" t="s">
        <v>19</v>
      </c>
      <c r="T129" s="15" t="s">
        <v>20</v>
      </c>
      <c r="U129" s="73"/>
      <c r="V129" s="241">
        <v>0</v>
      </c>
      <c r="W129" s="242">
        <v>0</v>
      </c>
      <c r="X129" s="242">
        <v>0</v>
      </c>
      <c r="Y129" s="242">
        <v>0</v>
      </c>
      <c r="Z129" s="242">
        <v>0</v>
      </c>
      <c r="AA129" s="242">
        <v>0</v>
      </c>
      <c r="AB129" s="242">
        <v>0</v>
      </c>
      <c r="AC129" s="242">
        <v>0</v>
      </c>
      <c r="AD129" s="242">
        <v>0</v>
      </c>
      <c r="AE129" s="242">
        <v>0</v>
      </c>
      <c r="AF129" s="242">
        <v>0</v>
      </c>
      <c r="AG129" s="249">
        <v>0</v>
      </c>
      <c r="AH129" s="227">
        <f t="shared" si="502"/>
        <v>0</v>
      </c>
      <c r="AI129" s="7" t="s">
        <v>19</v>
      </c>
      <c r="AJ129" s="15" t="s">
        <v>20</v>
      </c>
      <c r="AK129" s="73"/>
      <c r="AL129" s="326">
        <v>0</v>
      </c>
      <c r="AM129" s="327">
        <v>0</v>
      </c>
      <c r="AN129" s="327">
        <v>0</v>
      </c>
      <c r="AO129" s="327">
        <v>0</v>
      </c>
      <c r="AP129" s="327">
        <v>0</v>
      </c>
      <c r="AQ129" s="327">
        <v>0</v>
      </c>
      <c r="AR129" s="327">
        <v>0</v>
      </c>
      <c r="AS129" s="327">
        <v>0</v>
      </c>
      <c r="AT129" s="327">
        <v>0</v>
      </c>
      <c r="AU129" s="327">
        <v>0</v>
      </c>
      <c r="AV129" s="327">
        <v>0</v>
      </c>
      <c r="AW129" s="331">
        <v>0</v>
      </c>
      <c r="AX129" s="328">
        <f t="shared" si="534"/>
        <v>0</v>
      </c>
      <c r="AY129" s="7" t="s">
        <v>19</v>
      </c>
      <c r="AZ129" s="15" t="s">
        <v>20</v>
      </c>
      <c r="BA129" s="73"/>
      <c r="BB129" s="417">
        <v>0</v>
      </c>
      <c r="BC129" s="418">
        <v>0</v>
      </c>
      <c r="BD129" s="418">
        <v>0</v>
      </c>
      <c r="BE129" s="418">
        <v>0</v>
      </c>
      <c r="BF129" s="418">
        <v>0</v>
      </c>
      <c r="BG129" s="418">
        <v>0</v>
      </c>
      <c r="BH129" s="418">
        <v>0</v>
      </c>
      <c r="BI129" s="418">
        <v>0</v>
      </c>
      <c r="BJ129" s="418">
        <v>0</v>
      </c>
      <c r="BK129" s="418">
        <v>0</v>
      </c>
      <c r="BL129" s="418">
        <v>0</v>
      </c>
      <c r="BM129" s="451">
        <v>0</v>
      </c>
      <c r="BN129" s="419">
        <f t="shared" si="535"/>
        <v>0</v>
      </c>
      <c r="BO129" s="7" t="s">
        <v>19</v>
      </c>
      <c r="BP129" s="15" t="s">
        <v>20</v>
      </c>
      <c r="BQ129" s="73"/>
      <c r="BR129" s="417">
        <v>0</v>
      </c>
      <c r="BS129" s="418">
        <v>0</v>
      </c>
      <c r="BT129" s="418">
        <v>0</v>
      </c>
      <c r="BU129" s="418">
        <v>0</v>
      </c>
      <c r="BV129" s="418">
        <v>0</v>
      </c>
      <c r="BW129" s="418">
        <v>0</v>
      </c>
      <c r="BX129" s="418">
        <v>0</v>
      </c>
      <c r="BY129" s="418">
        <v>0</v>
      </c>
      <c r="BZ129" s="418">
        <v>0</v>
      </c>
      <c r="CA129" s="418">
        <v>0</v>
      </c>
      <c r="CB129" s="418">
        <v>0</v>
      </c>
      <c r="CC129" s="451">
        <v>0</v>
      </c>
      <c r="CD129" s="419">
        <f t="shared" si="536"/>
        <v>0</v>
      </c>
      <c r="CF129" s="7" t="s">
        <v>19</v>
      </c>
      <c r="CG129" s="15" t="s">
        <v>20</v>
      </c>
      <c r="CH129" s="73"/>
      <c r="CI129" s="417">
        <v>0</v>
      </c>
      <c r="CJ129" s="418">
        <v>0</v>
      </c>
      <c r="CK129" s="418">
        <v>0</v>
      </c>
      <c r="CL129" s="418">
        <v>0</v>
      </c>
      <c r="CM129" s="418">
        <v>0</v>
      </c>
      <c r="CN129" s="418">
        <v>0</v>
      </c>
      <c r="CO129" s="418">
        <v>0</v>
      </c>
      <c r="CP129" s="418">
        <v>0</v>
      </c>
      <c r="CQ129" s="418">
        <v>0</v>
      </c>
      <c r="CR129" s="418">
        <v>0</v>
      </c>
      <c r="CS129" s="418">
        <v>0</v>
      </c>
      <c r="CT129" s="451">
        <v>0</v>
      </c>
      <c r="CU129" s="419">
        <f t="shared" si="537"/>
        <v>0</v>
      </c>
      <c r="CW129" s="7" t="s">
        <v>19</v>
      </c>
      <c r="CX129" s="15" t="s">
        <v>20</v>
      </c>
      <c r="CY129" s="73"/>
      <c r="CZ129" s="417">
        <v>0</v>
      </c>
      <c r="DA129" s="418">
        <v>0</v>
      </c>
      <c r="DB129" s="418">
        <v>0</v>
      </c>
      <c r="DC129" s="418">
        <v>0</v>
      </c>
      <c r="DD129" s="418">
        <v>0</v>
      </c>
      <c r="DE129" s="418">
        <v>0</v>
      </c>
      <c r="DF129" s="418">
        <v>0</v>
      </c>
      <c r="DG129" s="418">
        <v>0</v>
      </c>
      <c r="DH129" s="418">
        <v>0</v>
      </c>
      <c r="DI129" s="418">
        <v>0</v>
      </c>
      <c r="DJ129" s="418">
        <v>0</v>
      </c>
      <c r="DK129" s="451">
        <v>0</v>
      </c>
      <c r="DL129" s="419">
        <f t="shared" si="546"/>
        <v>0</v>
      </c>
    </row>
    <row r="130" spans="2:117" outlineLevel="1" x14ac:dyDescent="0.2">
      <c r="B130" s="78" t="s">
        <v>35</v>
      </c>
      <c r="C130" s="7" t="s">
        <v>19</v>
      </c>
      <c r="D130" s="15" t="s">
        <v>20</v>
      </c>
      <c r="E130" s="73"/>
      <c r="F130" s="16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9">
        <v>0</v>
      </c>
      <c r="R130" s="18">
        <f t="shared" si="501"/>
        <v>0</v>
      </c>
      <c r="S130" s="7" t="s">
        <v>19</v>
      </c>
      <c r="T130" s="15" t="s">
        <v>20</v>
      </c>
      <c r="U130" s="73"/>
      <c r="V130" s="241">
        <v>0</v>
      </c>
      <c r="W130" s="242">
        <v>0</v>
      </c>
      <c r="X130" s="242">
        <v>0</v>
      </c>
      <c r="Y130" s="242">
        <v>0</v>
      </c>
      <c r="Z130" s="242">
        <v>0</v>
      </c>
      <c r="AA130" s="242">
        <v>0</v>
      </c>
      <c r="AB130" s="242">
        <v>0</v>
      </c>
      <c r="AC130" s="242">
        <v>0</v>
      </c>
      <c r="AD130" s="242">
        <v>0</v>
      </c>
      <c r="AE130" s="242">
        <v>0</v>
      </c>
      <c r="AF130" s="242">
        <v>0</v>
      </c>
      <c r="AG130" s="249">
        <v>0</v>
      </c>
      <c r="AH130" s="227">
        <f t="shared" si="502"/>
        <v>0</v>
      </c>
      <c r="AI130" s="7" t="s">
        <v>19</v>
      </c>
      <c r="AJ130" s="15" t="s">
        <v>20</v>
      </c>
      <c r="AK130" s="73"/>
      <c r="AL130" s="326">
        <v>0</v>
      </c>
      <c r="AM130" s="327">
        <v>0</v>
      </c>
      <c r="AN130" s="327">
        <v>0</v>
      </c>
      <c r="AO130" s="327">
        <v>0</v>
      </c>
      <c r="AP130" s="327">
        <v>0</v>
      </c>
      <c r="AQ130" s="327">
        <v>0</v>
      </c>
      <c r="AR130" s="327">
        <v>0</v>
      </c>
      <c r="AS130" s="327">
        <v>0</v>
      </c>
      <c r="AT130" s="327">
        <v>0</v>
      </c>
      <c r="AU130" s="327">
        <v>0</v>
      </c>
      <c r="AV130" s="327">
        <v>0</v>
      </c>
      <c r="AW130" s="331">
        <v>0</v>
      </c>
      <c r="AX130" s="328">
        <f t="shared" si="534"/>
        <v>0</v>
      </c>
      <c r="AY130" s="7" t="s">
        <v>19</v>
      </c>
      <c r="AZ130" s="15" t="s">
        <v>20</v>
      </c>
      <c r="BA130" s="73"/>
      <c r="BB130" s="417">
        <v>0</v>
      </c>
      <c r="BC130" s="418">
        <v>0</v>
      </c>
      <c r="BD130" s="418">
        <v>0</v>
      </c>
      <c r="BE130" s="418">
        <v>0</v>
      </c>
      <c r="BF130" s="418">
        <v>0</v>
      </c>
      <c r="BG130" s="418">
        <v>0</v>
      </c>
      <c r="BH130" s="418">
        <v>0</v>
      </c>
      <c r="BI130" s="418">
        <v>0</v>
      </c>
      <c r="BJ130" s="418">
        <v>0</v>
      </c>
      <c r="BK130" s="418">
        <v>0</v>
      </c>
      <c r="BL130" s="418">
        <v>0</v>
      </c>
      <c r="BM130" s="451">
        <v>0</v>
      </c>
      <c r="BN130" s="419">
        <f t="shared" si="535"/>
        <v>0</v>
      </c>
      <c r="BO130" s="7" t="s">
        <v>19</v>
      </c>
      <c r="BP130" s="15" t="s">
        <v>20</v>
      </c>
      <c r="BQ130" s="73"/>
      <c r="BR130" s="417">
        <v>0</v>
      </c>
      <c r="BS130" s="418">
        <v>0</v>
      </c>
      <c r="BT130" s="418">
        <v>0</v>
      </c>
      <c r="BU130" s="418">
        <v>0</v>
      </c>
      <c r="BV130" s="418">
        <v>0</v>
      </c>
      <c r="BW130" s="418">
        <v>0</v>
      </c>
      <c r="BX130" s="418">
        <v>0</v>
      </c>
      <c r="BY130" s="418">
        <v>0</v>
      </c>
      <c r="BZ130" s="418">
        <v>0</v>
      </c>
      <c r="CA130" s="418">
        <v>0</v>
      </c>
      <c r="CB130" s="418">
        <v>0</v>
      </c>
      <c r="CC130" s="451">
        <v>0</v>
      </c>
      <c r="CD130" s="419">
        <f t="shared" si="536"/>
        <v>0</v>
      </c>
      <c r="CF130" s="7" t="s">
        <v>19</v>
      </c>
      <c r="CG130" s="15" t="s">
        <v>20</v>
      </c>
      <c r="CH130" s="73"/>
      <c r="CI130" s="417">
        <v>0</v>
      </c>
      <c r="CJ130" s="418">
        <v>0</v>
      </c>
      <c r="CK130" s="418">
        <v>0</v>
      </c>
      <c r="CL130" s="418">
        <v>0</v>
      </c>
      <c r="CM130" s="418">
        <v>0</v>
      </c>
      <c r="CN130" s="418">
        <v>0</v>
      </c>
      <c r="CO130" s="418">
        <v>0</v>
      </c>
      <c r="CP130" s="418">
        <v>0</v>
      </c>
      <c r="CQ130" s="418">
        <v>0</v>
      </c>
      <c r="CR130" s="418">
        <v>0</v>
      </c>
      <c r="CS130" s="418">
        <v>0</v>
      </c>
      <c r="CT130" s="451">
        <v>0</v>
      </c>
      <c r="CU130" s="419">
        <f t="shared" si="537"/>
        <v>0</v>
      </c>
      <c r="CW130" s="7" t="s">
        <v>19</v>
      </c>
      <c r="CX130" s="15" t="s">
        <v>20</v>
      </c>
      <c r="CY130" s="73"/>
      <c r="CZ130" s="417">
        <v>0</v>
      </c>
      <c r="DA130" s="418">
        <v>0</v>
      </c>
      <c r="DB130" s="418">
        <v>0</v>
      </c>
      <c r="DC130" s="418">
        <v>0</v>
      </c>
      <c r="DD130" s="418">
        <v>0</v>
      </c>
      <c r="DE130" s="418">
        <v>0</v>
      </c>
      <c r="DF130" s="418">
        <v>0</v>
      </c>
      <c r="DG130" s="418">
        <v>0</v>
      </c>
      <c r="DH130" s="418">
        <v>0</v>
      </c>
      <c r="DI130" s="418">
        <v>0</v>
      </c>
      <c r="DJ130" s="418">
        <v>0</v>
      </c>
      <c r="DK130" s="451">
        <v>0</v>
      </c>
      <c r="DL130" s="419">
        <f t="shared" si="546"/>
        <v>0</v>
      </c>
    </row>
    <row r="131" spans="2:117" outlineLevel="1" x14ac:dyDescent="0.2">
      <c r="B131" s="78" t="s">
        <v>35</v>
      </c>
      <c r="C131" s="7" t="s">
        <v>19</v>
      </c>
      <c r="D131" s="15" t="s">
        <v>20</v>
      </c>
      <c r="E131" s="73"/>
      <c r="F131" s="16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9">
        <v>0</v>
      </c>
      <c r="R131" s="18">
        <f t="shared" si="501"/>
        <v>0</v>
      </c>
      <c r="S131" s="7" t="s">
        <v>19</v>
      </c>
      <c r="T131" s="15" t="s">
        <v>20</v>
      </c>
      <c r="U131" s="73"/>
      <c r="V131" s="241">
        <v>0</v>
      </c>
      <c r="W131" s="242">
        <v>0</v>
      </c>
      <c r="X131" s="242">
        <v>0</v>
      </c>
      <c r="Y131" s="242">
        <v>0</v>
      </c>
      <c r="Z131" s="242">
        <v>0</v>
      </c>
      <c r="AA131" s="242">
        <v>0</v>
      </c>
      <c r="AB131" s="242">
        <v>0</v>
      </c>
      <c r="AC131" s="242">
        <v>0</v>
      </c>
      <c r="AD131" s="242">
        <v>0</v>
      </c>
      <c r="AE131" s="242">
        <v>0</v>
      </c>
      <c r="AF131" s="242">
        <v>0</v>
      </c>
      <c r="AG131" s="249">
        <v>0</v>
      </c>
      <c r="AH131" s="227">
        <f t="shared" si="502"/>
        <v>0</v>
      </c>
      <c r="AI131" s="7" t="s">
        <v>19</v>
      </c>
      <c r="AJ131" s="15" t="s">
        <v>20</v>
      </c>
      <c r="AK131" s="73"/>
      <c r="AL131" s="326">
        <v>0</v>
      </c>
      <c r="AM131" s="327">
        <v>0</v>
      </c>
      <c r="AN131" s="327">
        <v>0</v>
      </c>
      <c r="AO131" s="327">
        <v>0</v>
      </c>
      <c r="AP131" s="327">
        <v>0</v>
      </c>
      <c r="AQ131" s="327">
        <v>0</v>
      </c>
      <c r="AR131" s="327">
        <v>0</v>
      </c>
      <c r="AS131" s="327">
        <v>0</v>
      </c>
      <c r="AT131" s="327">
        <v>0</v>
      </c>
      <c r="AU131" s="327">
        <v>0</v>
      </c>
      <c r="AV131" s="327">
        <v>0</v>
      </c>
      <c r="AW131" s="331">
        <v>0</v>
      </c>
      <c r="AX131" s="328">
        <f t="shared" si="534"/>
        <v>0</v>
      </c>
      <c r="AY131" s="7" t="s">
        <v>19</v>
      </c>
      <c r="AZ131" s="15" t="s">
        <v>20</v>
      </c>
      <c r="BA131" s="73"/>
      <c r="BB131" s="417">
        <v>0</v>
      </c>
      <c r="BC131" s="418">
        <v>0</v>
      </c>
      <c r="BD131" s="418">
        <v>0</v>
      </c>
      <c r="BE131" s="418">
        <v>0</v>
      </c>
      <c r="BF131" s="418">
        <v>0</v>
      </c>
      <c r="BG131" s="418">
        <v>0</v>
      </c>
      <c r="BH131" s="418">
        <v>0</v>
      </c>
      <c r="BI131" s="418">
        <v>0</v>
      </c>
      <c r="BJ131" s="418">
        <v>0</v>
      </c>
      <c r="BK131" s="418">
        <v>0</v>
      </c>
      <c r="BL131" s="418">
        <v>0</v>
      </c>
      <c r="BM131" s="451">
        <v>0</v>
      </c>
      <c r="BN131" s="419">
        <f t="shared" si="535"/>
        <v>0</v>
      </c>
      <c r="BO131" s="7" t="s">
        <v>19</v>
      </c>
      <c r="BP131" s="15" t="s">
        <v>20</v>
      </c>
      <c r="BQ131" s="73"/>
      <c r="BR131" s="417">
        <v>0</v>
      </c>
      <c r="BS131" s="418">
        <v>0</v>
      </c>
      <c r="BT131" s="418">
        <v>0</v>
      </c>
      <c r="BU131" s="418">
        <v>0</v>
      </c>
      <c r="BV131" s="418">
        <v>0</v>
      </c>
      <c r="BW131" s="418">
        <v>0</v>
      </c>
      <c r="BX131" s="418">
        <v>0</v>
      </c>
      <c r="BY131" s="418">
        <v>0</v>
      </c>
      <c r="BZ131" s="418">
        <v>0</v>
      </c>
      <c r="CA131" s="418">
        <v>0</v>
      </c>
      <c r="CB131" s="418">
        <v>0</v>
      </c>
      <c r="CC131" s="451">
        <v>0</v>
      </c>
      <c r="CD131" s="419">
        <f t="shared" si="536"/>
        <v>0</v>
      </c>
      <c r="CF131" s="7" t="s">
        <v>19</v>
      </c>
      <c r="CG131" s="15" t="s">
        <v>20</v>
      </c>
      <c r="CH131" s="73"/>
      <c r="CI131" s="417">
        <v>0</v>
      </c>
      <c r="CJ131" s="418">
        <v>0</v>
      </c>
      <c r="CK131" s="418">
        <v>0</v>
      </c>
      <c r="CL131" s="418">
        <v>0</v>
      </c>
      <c r="CM131" s="418">
        <v>0</v>
      </c>
      <c r="CN131" s="418">
        <v>0</v>
      </c>
      <c r="CO131" s="418">
        <v>0</v>
      </c>
      <c r="CP131" s="418">
        <v>0</v>
      </c>
      <c r="CQ131" s="418">
        <v>0</v>
      </c>
      <c r="CR131" s="418">
        <v>0</v>
      </c>
      <c r="CS131" s="418">
        <v>0</v>
      </c>
      <c r="CT131" s="451">
        <v>0</v>
      </c>
      <c r="CU131" s="419">
        <f t="shared" si="537"/>
        <v>0</v>
      </c>
      <c r="CW131" s="7" t="s">
        <v>19</v>
      </c>
      <c r="CX131" s="15" t="s">
        <v>20</v>
      </c>
      <c r="CY131" s="73"/>
      <c r="CZ131" s="417">
        <v>0</v>
      </c>
      <c r="DA131" s="418">
        <v>0</v>
      </c>
      <c r="DB131" s="418">
        <v>0</v>
      </c>
      <c r="DC131" s="418">
        <v>0</v>
      </c>
      <c r="DD131" s="418">
        <v>0</v>
      </c>
      <c r="DE131" s="418">
        <v>0</v>
      </c>
      <c r="DF131" s="418">
        <v>0</v>
      </c>
      <c r="DG131" s="418">
        <v>0</v>
      </c>
      <c r="DH131" s="418">
        <v>0</v>
      </c>
      <c r="DI131" s="418">
        <v>0</v>
      </c>
      <c r="DJ131" s="418">
        <v>0</v>
      </c>
      <c r="DK131" s="451">
        <v>0</v>
      </c>
      <c r="DL131" s="419">
        <f t="shared" si="546"/>
        <v>0</v>
      </c>
    </row>
    <row r="132" spans="2:117" outlineLevel="1" x14ac:dyDescent="0.2">
      <c r="B132" s="78" t="s">
        <v>35</v>
      </c>
      <c r="C132" s="7" t="s">
        <v>19</v>
      </c>
      <c r="D132" s="15" t="s">
        <v>20</v>
      </c>
      <c r="E132" s="73"/>
      <c r="F132" s="16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9">
        <v>0</v>
      </c>
      <c r="R132" s="18">
        <f t="shared" si="501"/>
        <v>0</v>
      </c>
      <c r="S132" s="7" t="s">
        <v>19</v>
      </c>
      <c r="T132" s="15" t="s">
        <v>20</v>
      </c>
      <c r="U132" s="73"/>
      <c r="V132" s="241">
        <v>0</v>
      </c>
      <c r="W132" s="242">
        <v>0</v>
      </c>
      <c r="X132" s="242">
        <v>0</v>
      </c>
      <c r="Y132" s="242">
        <v>0</v>
      </c>
      <c r="Z132" s="242">
        <v>0</v>
      </c>
      <c r="AA132" s="242">
        <v>0</v>
      </c>
      <c r="AB132" s="242">
        <v>0</v>
      </c>
      <c r="AC132" s="242">
        <v>0</v>
      </c>
      <c r="AD132" s="242">
        <v>0</v>
      </c>
      <c r="AE132" s="242">
        <v>0</v>
      </c>
      <c r="AF132" s="242">
        <v>0</v>
      </c>
      <c r="AG132" s="249">
        <v>0</v>
      </c>
      <c r="AH132" s="227">
        <f t="shared" si="502"/>
        <v>0</v>
      </c>
      <c r="AI132" s="7" t="s">
        <v>19</v>
      </c>
      <c r="AJ132" s="15" t="s">
        <v>20</v>
      </c>
      <c r="AK132" s="73"/>
      <c r="AL132" s="326">
        <v>0</v>
      </c>
      <c r="AM132" s="327">
        <v>0</v>
      </c>
      <c r="AN132" s="327">
        <v>0</v>
      </c>
      <c r="AO132" s="327">
        <v>0</v>
      </c>
      <c r="AP132" s="327">
        <v>0</v>
      </c>
      <c r="AQ132" s="327">
        <v>0</v>
      </c>
      <c r="AR132" s="327">
        <v>0</v>
      </c>
      <c r="AS132" s="327">
        <v>0</v>
      </c>
      <c r="AT132" s="327">
        <v>0</v>
      </c>
      <c r="AU132" s="327">
        <v>0</v>
      </c>
      <c r="AV132" s="327">
        <v>0</v>
      </c>
      <c r="AW132" s="331">
        <v>0</v>
      </c>
      <c r="AX132" s="328">
        <f t="shared" si="534"/>
        <v>0</v>
      </c>
      <c r="AY132" s="7" t="s">
        <v>19</v>
      </c>
      <c r="AZ132" s="15" t="s">
        <v>20</v>
      </c>
      <c r="BA132" s="73"/>
      <c r="BB132" s="417">
        <v>0</v>
      </c>
      <c r="BC132" s="418">
        <v>0</v>
      </c>
      <c r="BD132" s="418">
        <v>0</v>
      </c>
      <c r="BE132" s="418">
        <v>0</v>
      </c>
      <c r="BF132" s="418">
        <v>0</v>
      </c>
      <c r="BG132" s="418">
        <v>0</v>
      </c>
      <c r="BH132" s="418">
        <v>0</v>
      </c>
      <c r="BI132" s="418">
        <v>0</v>
      </c>
      <c r="BJ132" s="418">
        <v>0</v>
      </c>
      <c r="BK132" s="418">
        <v>0</v>
      </c>
      <c r="BL132" s="418">
        <v>0</v>
      </c>
      <c r="BM132" s="451">
        <v>0</v>
      </c>
      <c r="BN132" s="419">
        <f t="shared" si="535"/>
        <v>0</v>
      </c>
      <c r="BO132" s="7" t="s">
        <v>19</v>
      </c>
      <c r="BP132" s="15" t="s">
        <v>20</v>
      </c>
      <c r="BQ132" s="73"/>
      <c r="BR132" s="417">
        <v>0</v>
      </c>
      <c r="BS132" s="418">
        <v>0</v>
      </c>
      <c r="BT132" s="418">
        <v>0</v>
      </c>
      <c r="BU132" s="418">
        <v>0</v>
      </c>
      <c r="BV132" s="418">
        <v>0</v>
      </c>
      <c r="BW132" s="418">
        <v>0</v>
      </c>
      <c r="BX132" s="418">
        <v>0</v>
      </c>
      <c r="BY132" s="418">
        <v>0</v>
      </c>
      <c r="BZ132" s="418">
        <v>0</v>
      </c>
      <c r="CA132" s="418">
        <v>0</v>
      </c>
      <c r="CB132" s="418">
        <v>0</v>
      </c>
      <c r="CC132" s="451">
        <v>0</v>
      </c>
      <c r="CD132" s="419">
        <f t="shared" si="536"/>
        <v>0</v>
      </c>
      <c r="CF132" s="7" t="s">
        <v>19</v>
      </c>
      <c r="CG132" s="15" t="s">
        <v>20</v>
      </c>
      <c r="CH132" s="73"/>
      <c r="CI132" s="417">
        <v>0</v>
      </c>
      <c r="CJ132" s="418">
        <v>0</v>
      </c>
      <c r="CK132" s="418">
        <v>0</v>
      </c>
      <c r="CL132" s="418">
        <v>0</v>
      </c>
      <c r="CM132" s="418">
        <v>0</v>
      </c>
      <c r="CN132" s="418">
        <v>0</v>
      </c>
      <c r="CO132" s="418">
        <v>0</v>
      </c>
      <c r="CP132" s="418">
        <v>0</v>
      </c>
      <c r="CQ132" s="418">
        <v>0</v>
      </c>
      <c r="CR132" s="418">
        <v>0</v>
      </c>
      <c r="CS132" s="418">
        <v>0</v>
      </c>
      <c r="CT132" s="451">
        <v>0</v>
      </c>
      <c r="CU132" s="419">
        <f t="shared" si="537"/>
        <v>0</v>
      </c>
      <c r="CW132" s="7" t="s">
        <v>19</v>
      </c>
      <c r="CX132" s="15" t="s">
        <v>20</v>
      </c>
      <c r="CY132" s="73"/>
      <c r="CZ132" s="417">
        <v>0</v>
      </c>
      <c r="DA132" s="418">
        <v>0</v>
      </c>
      <c r="DB132" s="418">
        <v>0</v>
      </c>
      <c r="DC132" s="418">
        <v>0</v>
      </c>
      <c r="DD132" s="418">
        <v>0</v>
      </c>
      <c r="DE132" s="418">
        <v>0</v>
      </c>
      <c r="DF132" s="418">
        <v>0</v>
      </c>
      <c r="DG132" s="418">
        <v>0</v>
      </c>
      <c r="DH132" s="418">
        <v>0</v>
      </c>
      <c r="DI132" s="418">
        <v>0</v>
      </c>
      <c r="DJ132" s="418">
        <v>0</v>
      </c>
      <c r="DK132" s="451">
        <v>0</v>
      </c>
      <c r="DL132" s="419">
        <f t="shared" si="546"/>
        <v>0</v>
      </c>
    </row>
    <row r="133" spans="2:117" outlineLevel="1" x14ac:dyDescent="0.2">
      <c r="B133" s="78" t="s">
        <v>35</v>
      </c>
      <c r="C133" s="7" t="s">
        <v>19</v>
      </c>
      <c r="D133" s="15" t="s">
        <v>20</v>
      </c>
      <c r="E133" s="73"/>
      <c r="F133" s="16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9">
        <v>0</v>
      </c>
      <c r="R133" s="18">
        <f t="shared" si="501"/>
        <v>0</v>
      </c>
      <c r="S133" s="7" t="s">
        <v>19</v>
      </c>
      <c r="T133" s="15" t="s">
        <v>20</v>
      </c>
      <c r="U133" s="73"/>
      <c r="V133" s="241">
        <v>0</v>
      </c>
      <c r="W133" s="242">
        <v>0</v>
      </c>
      <c r="X133" s="242">
        <v>0</v>
      </c>
      <c r="Y133" s="242">
        <v>0</v>
      </c>
      <c r="Z133" s="242">
        <v>0</v>
      </c>
      <c r="AA133" s="242">
        <v>0</v>
      </c>
      <c r="AB133" s="242">
        <v>0</v>
      </c>
      <c r="AC133" s="242">
        <v>0</v>
      </c>
      <c r="AD133" s="242">
        <v>0</v>
      </c>
      <c r="AE133" s="242">
        <v>0</v>
      </c>
      <c r="AF133" s="242">
        <v>0</v>
      </c>
      <c r="AG133" s="249">
        <v>0</v>
      </c>
      <c r="AH133" s="227">
        <f t="shared" si="502"/>
        <v>0</v>
      </c>
      <c r="AI133" s="7" t="s">
        <v>19</v>
      </c>
      <c r="AJ133" s="15" t="s">
        <v>20</v>
      </c>
      <c r="AK133" s="73"/>
      <c r="AL133" s="326">
        <v>0</v>
      </c>
      <c r="AM133" s="327">
        <v>0</v>
      </c>
      <c r="AN133" s="327">
        <v>0</v>
      </c>
      <c r="AO133" s="327">
        <v>0</v>
      </c>
      <c r="AP133" s="327">
        <v>0</v>
      </c>
      <c r="AQ133" s="327">
        <v>0</v>
      </c>
      <c r="AR133" s="327">
        <v>0</v>
      </c>
      <c r="AS133" s="327">
        <v>0</v>
      </c>
      <c r="AT133" s="327">
        <v>0</v>
      </c>
      <c r="AU133" s="327">
        <v>0</v>
      </c>
      <c r="AV133" s="327">
        <v>0</v>
      </c>
      <c r="AW133" s="331">
        <v>0</v>
      </c>
      <c r="AX133" s="328">
        <f t="shared" si="534"/>
        <v>0</v>
      </c>
      <c r="AY133" s="7" t="s">
        <v>19</v>
      </c>
      <c r="AZ133" s="15" t="s">
        <v>20</v>
      </c>
      <c r="BA133" s="73"/>
      <c r="BB133" s="417">
        <v>0</v>
      </c>
      <c r="BC133" s="418">
        <v>0</v>
      </c>
      <c r="BD133" s="418">
        <v>0</v>
      </c>
      <c r="BE133" s="418">
        <v>0</v>
      </c>
      <c r="BF133" s="418">
        <v>0</v>
      </c>
      <c r="BG133" s="418">
        <v>0</v>
      </c>
      <c r="BH133" s="418">
        <v>0</v>
      </c>
      <c r="BI133" s="418">
        <v>0</v>
      </c>
      <c r="BJ133" s="418">
        <v>0</v>
      </c>
      <c r="BK133" s="418">
        <v>0</v>
      </c>
      <c r="BL133" s="418">
        <v>0</v>
      </c>
      <c r="BM133" s="451">
        <v>0</v>
      </c>
      <c r="BN133" s="419">
        <f t="shared" si="535"/>
        <v>0</v>
      </c>
      <c r="BO133" s="7" t="s">
        <v>19</v>
      </c>
      <c r="BP133" s="15" t="s">
        <v>20</v>
      </c>
      <c r="BQ133" s="73"/>
      <c r="BR133" s="417">
        <v>0</v>
      </c>
      <c r="BS133" s="418">
        <v>0</v>
      </c>
      <c r="BT133" s="418">
        <v>0</v>
      </c>
      <c r="BU133" s="418">
        <v>0</v>
      </c>
      <c r="BV133" s="418">
        <v>0</v>
      </c>
      <c r="BW133" s="418">
        <v>0</v>
      </c>
      <c r="BX133" s="418">
        <v>0</v>
      </c>
      <c r="BY133" s="418">
        <v>0</v>
      </c>
      <c r="BZ133" s="418">
        <v>0</v>
      </c>
      <c r="CA133" s="418">
        <v>0</v>
      </c>
      <c r="CB133" s="418">
        <v>0</v>
      </c>
      <c r="CC133" s="451">
        <v>0</v>
      </c>
      <c r="CD133" s="419">
        <f t="shared" si="536"/>
        <v>0</v>
      </c>
      <c r="CF133" s="7" t="s">
        <v>19</v>
      </c>
      <c r="CG133" s="15" t="s">
        <v>20</v>
      </c>
      <c r="CH133" s="73"/>
      <c r="CI133" s="417">
        <v>0</v>
      </c>
      <c r="CJ133" s="418">
        <v>0</v>
      </c>
      <c r="CK133" s="418">
        <v>0</v>
      </c>
      <c r="CL133" s="418">
        <v>0</v>
      </c>
      <c r="CM133" s="418">
        <v>0</v>
      </c>
      <c r="CN133" s="418">
        <v>0</v>
      </c>
      <c r="CO133" s="418">
        <v>0</v>
      </c>
      <c r="CP133" s="418">
        <v>0</v>
      </c>
      <c r="CQ133" s="418">
        <v>0</v>
      </c>
      <c r="CR133" s="418">
        <v>0</v>
      </c>
      <c r="CS133" s="418">
        <v>0</v>
      </c>
      <c r="CT133" s="451">
        <v>0</v>
      </c>
      <c r="CU133" s="419">
        <f t="shared" si="537"/>
        <v>0</v>
      </c>
      <c r="CW133" s="7" t="s">
        <v>19</v>
      </c>
      <c r="CX133" s="15" t="s">
        <v>20</v>
      </c>
      <c r="CY133" s="73"/>
      <c r="CZ133" s="417">
        <v>0</v>
      </c>
      <c r="DA133" s="418">
        <v>0</v>
      </c>
      <c r="DB133" s="418">
        <v>0</v>
      </c>
      <c r="DC133" s="418">
        <v>0</v>
      </c>
      <c r="DD133" s="418">
        <v>0</v>
      </c>
      <c r="DE133" s="418">
        <v>0</v>
      </c>
      <c r="DF133" s="418">
        <v>0</v>
      </c>
      <c r="DG133" s="418">
        <v>0</v>
      </c>
      <c r="DH133" s="418">
        <v>0</v>
      </c>
      <c r="DI133" s="418">
        <v>0</v>
      </c>
      <c r="DJ133" s="418">
        <v>0</v>
      </c>
      <c r="DK133" s="451">
        <v>0</v>
      </c>
      <c r="DL133" s="419">
        <f t="shared" si="546"/>
        <v>0</v>
      </c>
    </row>
    <row r="134" spans="2:117" x14ac:dyDescent="0.2">
      <c r="B134" s="24" t="s">
        <v>36</v>
      </c>
      <c r="C134" s="25"/>
      <c r="D134" s="33"/>
      <c r="E134" s="76"/>
      <c r="F134" s="28">
        <f>SUM(F96:F133)</f>
        <v>0</v>
      </c>
      <c r="G134" s="27">
        <f t="shared" ref="G134:P134" si="547">SUM(G96:G133)</f>
        <v>0</v>
      </c>
      <c r="H134" s="27">
        <f t="shared" si="547"/>
        <v>0</v>
      </c>
      <c r="I134" s="27">
        <f t="shared" si="547"/>
        <v>0</v>
      </c>
      <c r="J134" s="27">
        <f t="shared" si="547"/>
        <v>0</v>
      </c>
      <c r="K134" s="27">
        <f t="shared" si="547"/>
        <v>0</v>
      </c>
      <c r="L134" s="27">
        <f t="shared" si="547"/>
        <v>0</v>
      </c>
      <c r="M134" s="27">
        <f>SUM(M96:M133)</f>
        <v>0</v>
      </c>
      <c r="N134" s="27">
        <f t="shared" si="547"/>
        <v>0</v>
      </c>
      <c r="O134" s="27">
        <f t="shared" si="547"/>
        <v>0</v>
      </c>
      <c r="P134" s="27">
        <f t="shared" si="547"/>
        <v>0</v>
      </c>
      <c r="Q134" s="38">
        <f>SUM(Q96:Q133)</f>
        <v>0</v>
      </c>
      <c r="R134" s="32">
        <f>Q134</f>
        <v>0</v>
      </c>
      <c r="S134" s="25"/>
      <c r="T134" s="33"/>
      <c r="U134" s="76"/>
      <c r="V134" s="250">
        <f>SUM(V96:V133)</f>
        <v>0</v>
      </c>
      <c r="W134" s="251">
        <f t="shared" ref="W134:AB134" si="548">SUM(W96:W133)</f>
        <v>0</v>
      </c>
      <c r="X134" s="251">
        <f t="shared" si="548"/>
        <v>0</v>
      </c>
      <c r="Y134" s="251">
        <f t="shared" si="548"/>
        <v>2</v>
      </c>
      <c r="Z134" s="251">
        <f t="shared" si="548"/>
        <v>2</v>
      </c>
      <c r="AA134" s="251">
        <f t="shared" si="548"/>
        <v>2</v>
      </c>
      <c r="AB134" s="251">
        <f t="shared" si="548"/>
        <v>4</v>
      </c>
      <c r="AC134" s="251">
        <f>SUM(AC96:AC133)</f>
        <v>4</v>
      </c>
      <c r="AD134" s="251">
        <f>SUM(AD96:AD133)</f>
        <v>4</v>
      </c>
      <c r="AE134" s="251">
        <f>SUM(AE96:AE133)</f>
        <v>4</v>
      </c>
      <c r="AF134" s="251">
        <f>SUM(AF96:AF133)</f>
        <v>4</v>
      </c>
      <c r="AG134" s="252">
        <f>SUM(AG96:AG133)</f>
        <v>4</v>
      </c>
      <c r="AH134" s="253">
        <f>AG134</f>
        <v>4</v>
      </c>
      <c r="AI134" s="25"/>
      <c r="AJ134" s="33"/>
      <c r="AK134" s="76"/>
      <c r="AL134" s="363">
        <f>SUM(AL96:AL133)</f>
        <v>4</v>
      </c>
      <c r="AM134" s="364">
        <f t="shared" ref="AM134:AR134" si="549">SUM(AM96:AM133)</f>
        <v>5</v>
      </c>
      <c r="AN134" s="364">
        <f t="shared" si="549"/>
        <v>5</v>
      </c>
      <c r="AO134" s="364">
        <f t="shared" si="549"/>
        <v>5</v>
      </c>
      <c r="AP134" s="364">
        <f t="shared" si="549"/>
        <v>5</v>
      </c>
      <c r="AQ134" s="364">
        <f t="shared" si="549"/>
        <v>5</v>
      </c>
      <c r="AR134" s="364">
        <f t="shared" si="549"/>
        <v>5</v>
      </c>
      <c r="AS134" s="364">
        <f>SUM(AS96:AS133)</f>
        <v>5</v>
      </c>
      <c r="AT134" s="364">
        <f>SUM(AT96:AT133)</f>
        <v>13</v>
      </c>
      <c r="AU134" s="364">
        <f>SUM(AU96:AU133)</f>
        <v>13</v>
      </c>
      <c r="AV134" s="364">
        <f>SUM(AV96:AV133)</f>
        <v>13</v>
      </c>
      <c r="AW134" s="365">
        <f>SUM(AW96:AW133)</f>
        <v>13</v>
      </c>
      <c r="AX134" s="366">
        <f t="shared" si="534"/>
        <v>13</v>
      </c>
      <c r="AY134" s="25" t="s">
        <v>243</v>
      </c>
      <c r="AZ134" s="639">
        <f>(AX134-AH134)/AH134</f>
        <v>2.25</v>
      </c>
      <c r="BA134" s="76"/>
      <c r="BB134" s="452">
        <f>SUM(BB96:BB133)</f>
        <v>19</v>
      </c>
      <c r="BC134" s="453">
        <f t="shared" ref="BC134:BH134" si="550">SUM(BC96:BC133)</f>
        <v>19</v>
      </c>
      <c r="BD134" s="453">
        <f t="shared" si="550"/>
        <v>19</v>
      </c>
      <c r="BE134" s="453">
        <f t="shared" si="550"/>
        <v>19</v>
      </c>
      <c r="BF134" s="453">
        <f t="shared" si="550"/>
        <v>19</v>
      </c>
      <c r="BG134" s="453">
        <f t="shared" si="550"/>
        <v>20</v>
      </c>
      <c r="BH134" s="453">
        <f t="shared" si="550"/>
        <v>20</v>
      </c>
      <c r="BI134" s="453">
        <f>SUM(BI96:BI133)</f>
        <v>20</v>
      </c>
      <c r="BJ134" s="453">
        <f>SUM(BJ96:BJ133)</f>
        <v>20</v>
      </c>
      <c r="BK134" s="453">
        <f>SUM(BK96:BK133)</f>
        <v>20</v>
      </c>
      <c r="BL134" s="453">
        <f>SUM(BL96:BL133)</f>
        <v>20</v>
      </c>
      <c r="BM134" s="454">
        <f>SUM(BM96:BM133)</f>
        <v>20</v>
      </c>
      <c r="BN134" s="455">
        <f t="shared" si="535"/>
        <v>20</v>
      </c>
      <c r="BO134" s="25" t="s">
        <v>243</v>
      </c>
      <c r="BP134" s="639">
        <f>(BN134-AX134)/AX134</f>
        <v>0.53846153846153844</v>
      </c>
      <c r="BQ134" s="76"/>
      <c r="BR134" s="452">
        <f>SUM(BR96:BR133)</f>
        <v>25</v>
      </c>
      <c r="BS134" s="453">
        <f t="shared" ref="BS134:BX134" si="551">SUM(BS96:BS133)</f>
        <v>25</v>
      </c>
      <c r="BT134" s="453">
        <f>SUM(BT96:BT133)</f>
        <v>25</v>
      </c>
      <c r="BU134" s="453">
        <f t="shared" si="551"/>
        <v>25</v>
      </c>
      <c r="BV134" s="453">
        <f t="shared" si="551"/>
        <v>25</v>
      </c>
      <c r="BW134" s="453">
        <f t="shared" si="551"/>
        <v>25</v>
      </c>
      <c r="BX134" s="453">
        <f t="shared" si="551"/>
        <v>25</v>
      </c>
      <c r="BY134" s="453">
        <f>SUM(BY96:BY133)</f>
        <v>25</v>
      </c>
      <c r="BZ134" s="453">
        <f>SUM(BZ96:BZ133)</f>
        <v>25</v>
      </c>
      <c r="CA134" s="453">
        <f>SUM(CA96:CA133)</f>
        <v>25</v>
      </c>
      <c r="CB134" s="453">
        <f>SUM(CB96:CB133)</f>
        <v>25</v>
      </c>
      <c r="CC134" s="454">
        <f>SUM(CC96:CC133)</f>
        <v>25</v>
      </c>
      <c r="CD134" s="455">
        <f t="shared" si="536"/>
        <v>25</v>
      </c>
      <c r="CE134" s="25" t="s">
        <v>243</v>
      </c>
      <c r="CF134" s="25" t="s">
        <v>243</v>
      </c>
      <c r="CG134" s="639" t="e">
        <f>(CE134-BO134)/BO134</f>
        <v>#VALUE!</v>
      </c>
      <c r="CH134" s="76"/>
      <c r="CI134" s="452">
        <f>SUM(CI96:CI133)</f>
        <v>28</v>
      </c>
      <c r="CJ134" s="453">
        <f t="shared" ref="CJ134:CO134" si="552">SUM(CJ96:CJ133)</f>
        <v>28</v>
      </c>
      <c r="CK134" s="453">
        <f t="shared" si="552"/>
        <v>28</v>
      </c>
      <c r="CL134" s="453">
        <f t="shared" si="552"/>
        <v>28</v>
      </c>
      <c r="CM134" s="453">
        <f t="shared" si="552"/>
        <v>28</v>
      </c>
      <c r="CN134" s="453">
        <f t="shared" si="552"/>
        <v>28</v>
      </c>
      <c r="CO134" s="453">
        <f t="shared" si="552"/>
        <v>28</v>
      </c>
      <c r="CP134" s="453">
        <f>SUM(CP96:CP133)</f>
        <v>28</v>
      </c>
      <c r="CQ134" s="453">
        <f>SUM(CQ96:CQ133)</f>
        <v>28</v>
      </c>
      <c r="CR134" s="453">
        <f>SUM(CR96:CR133)</f>
        <v>28</v>
      </c>
      <c r="CS134" s="453">
        <f>SUM(CS96:CS133)</f>
        <v>28</v>
      </c>
      <c r="CT134" s="454">
        <f>SUM(CT96:CT133)</f>
        <v>28</v>
      </c>
      <c r="CU134" s="455">
        <f t="shared" si="537"/>
        <v>28</v>
      </c>
      <c r="CV134" s="25" t="s">
        <v>243</v>
      </c>
      <c r="CW134" s="25" t="s">
        <v>243</v>
      </c>
      <c r="CX134" s="639" t="e">
        <f>(CV134-CF134)/CF134</f>
        <v>#VALUE!</v>
      </c>
      <c r="CY134" s="76"/>
      <c r="CZ134" s="452">
        <f>SUM(CZ96:CZ133)</f>
        <v>31</v>
      </c>
      <c r="DA134" s="453">
        <f t="shared" ref="DA134:DF134" si="553">SUM(DA96:DA133)</f>
        <v>31</v>
      </c>
      <c r="DB134" s="453">
        <f t="shared" si="553"/>
        <v>31</v>
      </c>
      <c r="DC134" s="453">
        <f t="shared" si="553"/>
        <v>31</v>
      </c>
      <c r="DD134" s="453">
        <f t="shared" si="553"/>
        <v>31</v>
      </c>
      <c r="DE134" s="453">
        <f t="shared" si="553"/>
        <v>34</v>
      </c>
      <c r="DF134" s="453">
        <f t="shared" si="553"/>
        <v>34</v>
      </c>
      <c r="DG134" s="453">
        <f>SUM(DG96:DG133)</f>
        <v>34</v>
      </c>
      <c r="DH134" s="453">
        <f>SUM(DH96:DH133)</f>
        <v>34</v>
      </c>
      <c r="DI134" s="453">
        <f>SUM(DI96:DI133)</f>
        <v>34</v>
      </c>
      <c r="DJ134" s="453">
        <f>SUM(DJ96:DJ133)</f>
        <v>34</v>
      </c>
      <c r="DK134" s="454">
        <f>SUM(DK96:DK133)</f>
        <v>34</v>
      </c>
      <c r="DL134" s="455">
        <f t="shared" si="546"/>
        <v>34</v>
      </c>
      <c r="DM134" s="25" t="s">
        <v>243</v>
      </c>
    </row>
    <row r="135" spans="2:117" x14ac:dyDescent="0.2">
      <c r="B135" s="39" t="s">
        <v>37</v>
      </c>
      <c r="C135" s="35"/>
      <c r="D135" s="36"/>
      <c r="E135" s="3"/>
      <c r="F135" s="40">
        <f t="shared" ref="F135:L135" si="554">F97+F101+F102+F103+F104+F105+F106+F109+F107+F110</f>
        <v>0</v>
      </c>
      <c r="G135" s="40">
        <f t="shared" si="554"/>
        <v>0</v>
      </c>
      <c r="H135" s="40">
        <f t="shared" si="554"/>
        <v>0</v>
      </c>
      <c r="I135" s="40">
        <f t="shared" si="554"/>
        <v>0</v>
      </c>
      <c r="J135" s="40">
        <f t="shared" si="554"/>
        <v>0</v>
      </c>
      <c r="K135" s="40">
        <f t="shared" si="554"/>
        <v>0</v>
      </c>
      <c r="L135" s="40">
        <f t="shared" si="554"/>
        <v>0</v>
      </c>
      <c r="M135" s="40">
        <f>M97+M105+M106+M107+M108+M109+M110+M111</f>
        <v>0</v>
      </c>
      <c r="N135" s="40">
        <f>N97+N105+N106+N107+N108+N109+N110+N111</f>
        <v>0</v>
      </c>
      <c r="O135" s="40">
        <f>O97+O105+O106+O107+O108+O109+O110+O111</f>
        <v>0</v>
      </c>
      <c r="P135" s="40">
        <f>P97+P105+P106+P107+P108+P109+P110+P111</f>
        <v>0</v>
      </c>
      <c r="Q135" s="40">
        <f>Q97+Q105+Q106+Q107+Q108+Q109+Q110+Q111</f>
        <v>0</v>
      </c>
      <c r="R135" s="41">
        <f t="shared" si="501"/>
        <v>0</v>
      </c>
      <c r="S135" s="35"/>
      <c r="T135" s="36"/>
      <c r="U135" s="3"/>
      <c r="V135" s="254">
        <f t="shared" ref="V135:AB135" si="555">V97+V101+V102+V103+V104+V105+V106+V109+V107+V110</f>
        <v>0</v>
      </c>
      <c r="W135" s="254">
        <f t="shared" si="555"/>
        <v>0</v>
      </c>
      <c r="X135" s="254">
        <f t="shared" si="555"/>
        <v>0</v>
      </c>
      <c r="Y135" s="254">
        <f t="shared" si="555"/>
        <v>0</v>
      </c>
      <c r="Z135" s="254">
        <f t="shared" si="555"/>
        <v>0</v>
      </c>
      <c r="AA135" s="254">
        <f t="shared" si="555"/>
        <v>0</v>
      </c>
      <c r="AB135" s="254">
        <f t="shared" si="555"/>
        <v>1</v>
      </c>
      <c r="AC135" s="254">
        <f>AC97+AC105+AC106+AC107+AC108+AC109+AC110+AC111</f>
        <v>2</v>
      </c>
      <c r="AD135" s="254">
        <f>AD97+AD105+AD106+AD107+AD108+AD109+AD110+AD111</f>
        <v>2</v>
      </c>
      <c r="AE135" s="254">
        <f>AE97+AE105+AE106+AE107+AE108+AE109+AE110+AE111</f>
        <v>2</v>
      </c>
      <c r="AF135" s="254">
        <f>AF97+AF105+AF106+AF107+AF108+AF109+AF110+AF111</f>
        <v>2</v>
      </c>
      <c r="AG135" s="254">
        <f>AG97+AG105+AG106+AG107+AG108+AG109+AG110+AG111</f>
        <v>2</v>
      </c>
      <c r="AH135" s="255">
        <f>AG135</f>
        <v>2</v>
      </c>
      <c r="AI135" s="35"/>
      <c r="AJ135" s="36"/>
      <c r="AK135" s="3"/>
      <c r="AL135" s="367">
        <f t="shared" ref="AL135:AR135" si="556">AL97+AL101+AL102+AL103+AL104+AL105+AL106+AL109+AL107+AL110</f>
        <v>1</v>
      </c>
      <c r="AM135" s="367">
        <f t="shared" si="556"/>
        <v>1</v>
      </c>
      <c r="AN135" s="367">
        <f t="shared" si="556"/>
        <v>1</v>
      </c>
      <c r="AO135" s="367">
        <f t="shared" si="556"/>
        <v>1</v>
      </c>
      <c r="AP135" s="367">
        <f t="shared" si="556"/>
        <v>1</v>
      </c>
      <c r="AQ135" s="367">
        <f t="shared" si="556"/>
        <v>1</v>
      </c>
      <c r="AR135" s="367">
        <f t="shared" si="556"/>
        <v>1</v>
      </c>
      <c r="AS135" s="367">
        <f>AS97+AS105+AS106+AS107+AS108+AS109+AS110+AS111</f>
        <v>2</v>
      </c>
      <c r="AT135" s="367">
        <f>AT97+AT105+AT106+AT107+AT108+AT109+AT110+AT111</f>
        <v>5</v>
      </c>
      <c r="AU135" s="367">
        <f>AU97+AU105+AU106+AU107+AU108+AU109+AU110+AU111</f>
        <v>5</v>
      </c>
      <c r="AV135" s="367">
        <f>AV97+AV105+AV106+AV107+AV108+AV109+AV110+AV111</f>
        <v>5</v>
      </c>
      <c r="AW135" s="367">
        <f>AW97+AW105+AW106+AW107+AW108+AW109+AW110+AW111</f>
        <v>5</v>
      </c>
      <c r="AX135" s="368">
        <f t="shared" si="534"/>
        <v>5</v>
      </c>
      <c r="AY135" s="35"/>
      <c r="AZ135" s="36"/>
      <c r="BA135" s="3"/>
      <c r="BB135" s="456">
        <f t="shared" ref="BB135:BH135" si="557">BB97+BB101+BB102+BB103+BB104+BB105+BB106+BB109+BB107+BB110</f>
        <v>7</v>
      </c>
      <c r="BC135" s="456">
        <f t="shared" si="557"/>
        <v>7</v>
      </c>
      <c r="BD135" s="456">
        <f t="shared" si="557"/>
        <v>7</v>
      </c>
      <c r="BE135" s="456">
        <f t="shared" si="557"/>
        <v>7</v>
      </c>
      <c r="BF135" s="456">
        <f t="shared" si="557"/>
        <v>7</v>
      </c>
      <c r="BG135" s="456">
        <f t="shared" si="557"/>
        <v>8</v>
      </c>
      <c r="BH135" s="456">
        <f t="shared" si="557"/>
        <v>8</v>
      </c>
      <c r="BI135" s="456">
        <f>BI97+BI105+BI106+BI107+BI108+BI109+BI110+BI111</f>
        <v>8</v>
      </c>
      <c r="BJ135" s="456">
        <f>BJ97+BJ105+BJ106+BJ107+BJ108+BJ109+BJ110+BJ111</f>
        <v>8</v>
      </c>
      <c r="BK135" s="456">
        <f>BK97+BK105+BK106+BK107+BK108+BK109+BK110+BK111</f>
        <v>8</v>
      </c>
      <c r="BL135" s="456">
        <f>BL97+BL105+BL106+BL107+BL108+BL109+BL110+BL111</f>
        <v>8</v>
      </c>
      <c r="BM135" s="456">
        <f>BM97+BM105+BM106+BM107+BM108+BM109+BM110+BM111</f>
        <v>8</v>
      </c>
      <c r="BN135" s="457">
        <f t="shared" si="535"/>
        <v>8</v>
      </c>
      <c r="BO135" s="35"/>
      <c r="BP135" s="36"/>
      <c r="BQ135" s="3"/>
      <c r="BR135" s="456">
        <f t="shared" ref="BR135:BX135" si="558">BR97+BR101+BR102+BR103+BR104+BR105+BR106+BR109+BR107+BR110</f>
        <v>10</v>
      </c>
      <c r="BS135" s="456">
        <f t="shared" si="558"/>
        <v>10</v>
      </c>
      <c r="BT135" s="456">
        <f t="shared" si="558"/>
        <v>10</v>
      </c>
      <c r="BU135" s="456">
        <f t="shared" si="558"/>
        <v>10</v>
      </c>
      <c r="BV135" s="456">
        <f t="shared" si="558"/>
        <v>10</v>
      </c>
      <c r="BW135" s="456">
        <f t="shared" si="558"/>
        <v>10</v>
      </c>
      <c r="BX135" s="456">
        <f t="shared" si="558"/>
        <v>10</v>
      </c>
      <c r="BY135" s="456">
        <f>BY97+BY105+BY106+BY107+BY108+BY109+BY110+BY111</f>
        <v>9</v>
      </c>
      <c r="BZ135" s="456">
        <f>BZ97+BZ105+BZ106+BZ107+BZ108+BZ109+BZ110+BZ111</f>
        <v>9</v>
      </c>
      <c r="CA135" s="456">
        <f>CA97+CA105+CA106+CA107+CA108+CA109+CA110+CA111</f>
        <v>9</v>
      </c>
      <c r="CB135" s="456">
        <f>CB97+CB105+CB106+CB107+CB108+CB109+CB110+CB111</f>
        <v>9</v>
      </c>
      <c r="CC135" s="456">
        <f>CC97+CC105+CC106+CC107+CC108+CC109+CC110+CC111</f>
        <v>9</v>
      </c>
      <c r="CD135" s="457">
        <f t="shared" si="536"/>
        <v>9</v>
      </c>
      <c r="CF135" s="35"/>
      <c r="CG135" s="36"/>
      <c r="CH135" s="3"/>
      <c r="CI135" s="456">
        <f t="shared" ref="CI135:CO135" si="559">CI97+CI101+CI102+CI103+CI104+CI105+CI106+CI109+CI107+CI110</f>
        <v>10</v>
      </c>
      <c r="CJ135" s="456">
        <f t="shared" si="559"/>
        <v>10</v>
      </c>
      <c r="CK135" s="456">
        <f t="shared" si="559"/>
        <v>10</v>
      </c>
      <c r="CL135" s="456">
        <f t="shared" si="559"/>
        <v>10</v>
      </c>
      <c r="CM135" s="456">
        <f t="shared" si="559"/>
        <v>10</v>
      </c>
      <c r="CN135" s="456">
        <f t="shared" si="559"/>
        <v>10</v>
      </c>
      <c r="CO135" s="456">
        <f t="shared" si="559"/>
        <v>10</v>
      </c>
      <c r="CP135" s="456">
        <f>CP97+CP105+CP106+CP107+CP108+CP109+CP110+CP111</f>
        <v>9</v>
      </c>
      <c r="CQ135" s="456">
        <f>CQ97+CQ105+CQ106+CQ107+CQ108+CQ109+CQ110+CQ111</f>
        <v>9</v>
      </c>
      <c r="CR135" s="456">
        <f>CR97+CR105+CR106+CR107+CR108+CR109+CR110+CR111</f>
        <v>9</v>
      </c>
      <c r="CS135" s="456">
        <f>CS97+CS105+CS106+CS107+CS108+CS109+CS110+CS111</f>
        <v>9</v>
      </c>
      <c r="CT135" s="456">
        <f>CT97+CT105+CT106+CT107+CT108+CT109+CT110+CT111</f>
        <v>9</v>
      </c>
      <c r="CU135" s="457">
        <f t="shared" si="537"/>
        <v>9</v>
      </c>
      <c r="CW135" s="35"/>
      <c r="CX135" s="36"/>
      <c r="CY135" s="3"/>
      <c r="CZ135" s="456">
        <f t="shared" ref="CZ135:DF135" si="560">CZ97+CZ101+CZ102+CZ103+CZ104+CZ105+CZ106+CZ109+CZ107+CZ110</f>
        <v>9</v>
      </c>
      <c r="DA135" s="456">
        <f t="shared" si="560"/>
        <v>9</v>
      </c>
      <c r="DB135" s="456">
        <f t="shared" si="560"/>
        <v>9</v>
      </c>
      <c r="DC135" s="456">
        <f t="shared" si="560"/>
        <v>9</v>
      </c>
      <c r="DD135" s="456">
        <f t="shared" si="560"/>
        <v>9</v>
      </c>
      <c r="DE135" s="456">
        <f t="shared" si="560"/>
        <v>9</v>
      </c>
      <c r="DF135" s="456">
        <f t="shared" si="560"/>
        <v>9</v>
      </c>
      <c r="DG135" s="456">
        <f>DG97+DG105+DG106+DG107+DG108+DG109+DG110+DG111</f>
        <v>8</v>
      </c>
      <c r="DH135" s="456">
        <f>DH97+DH105+DH106+DH107+DH108+DH109+DH110+DH111</f>
        <v>8</v>
      </c>
      <c r="DI135" s="456">
        <f>DI97+DI105+DI106+DI107+DI108+DI109+DI110+DI111</f>
        <v>8</v>
      </c>
      <c r="DJ135" s="456">
        <f>DJ97+DJ105+DJ106+DJ107+DJ108+DJ109+DJ110+DJ111</f>
        <v>8</v>
      </c>
      <c r="DK135" s="456">
        <f>DK97+DK105+DK106+DK107+DK108+DK109+DK110+DK111</f>
        <v>8</v>
      </c>
      <c r="DL135" s="457">
        <f t="shared" si="546"/>
        <v>8</v>
      </c>
    </row>
    <row r="136" spans="2:117" x14ac:dyDescent="0.2">
      <c r="B136" s="14"/>
      <c r="C136" s="7"/>
      <c r="D136" s="8"/>
      <c r="E136" s="66"/>
      <c r="F136" s="30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1"/>
      <c r="R136" s="13"/>
      <c r="S136" s="7"/>
      <c r="T136" s="8"/>
      <c r="U136" s="66"/>
      <c r="V136" s="219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20"/>
      <c r="AH136" s="222"/>
      <c r="AI136" s="7"/>
      <c r="AJ136" s="8"/>
      <c r="AK136" s="66"/>
      <c r="AL136" s="318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  <c r="AW136" s="319"/>
      <c r="AX136" s="321"/>
      <c r="AY136" s="7"/>
      <c r="AZ136" s="8"/>
      <c r="BA136" s="66"/>
      <c r="BB136" s="408"/>
      <c r="BC136" s="458"/>
      <c r="BD136" s="458"/>
      <c r="BE136" s="458"/>
      <c r="BF136" s="458"/>
      <c r="BG136" s="458"/>
      <c r="BH136" s="458"/>
      <c r="BI136" s="458"/>
      <c r="BJ136" s="458"/>
      <c r="BK136" s="458"/>
      <c r="BL136" s="458"/>
      <c r="BM136" s="409"/>
      <c r="BN136" s="411"/>
      <c r="BO136" s="7"/>
      <c r="BP136" s="8"/>
      <c r="BQ136" s="66"/>
      <c r="BR136" s="408"/>
      <c r="BS136" s="458"/>
      <c r="BT136" s="458"/>
      <c r="BU136" s="458"/>
      <c r="BV136" s="458"/>
      <c r="BW136" s="458"/>
      <c r="BX136" s="458"/>
      <c r="BY136" s="458"/>
      <c r="BZ136" s="458"/>
      <c r="CA136" s="458"/>
      <c r="CB136" s="458"/>
      <c r="CC136" s="409"/>
      <c r="CD136" s="411"/>
      <c r="CF136" s="7"/>
      <c r="CG136" s="8"/>
      <c r="CH136" s="66"/>
      <c r="CI136" s="408"/>
      <c r="CJ136" s="458"/>
      <c r="CK136" s="458"/>
      <c r="CL136" s="458"/>
      <c r="CM136" s="458"/>
      <c r="CN136" s="458"/>
      <c r="CO136" s="458"/>
      <c r="CP136" s="458"/>
      <c r="CQ136" s="458"/>
      <c r="CR136" s="458"/>
      <c r="CS136" s="458"/>
      <c r="CT136" s="409"/>
      <c r="CU136" s="411"/>
      <c r="CW136" s="7"/>
      <c r="CX136" s="8"/>
      <c r="CY136" s="66"/>
      <c r="CZ136" s="408"/>
      <c r="DA136" s="458"/>
      <c r="DB136" s="458"/>
      <c r="DC136" s="458"/>
      <c r="DD136" s="458"/>
      <c r="DE136" s="458"/>
      <c r="DF136" s="458"/>
      <c r="DG136" s="458"/>
      <c r="DH136" s="458"/>
      <c r="DI136" s="458"/>
      <c r="DJ136" s="458"/>
      <c r="DK136" s="409"/>
      <c r="DL136" s="411"/>
    </row>
    <row r="137" spans="2:117" x14ac:dyDescent="0.2">
      <c r="B137" s="6" t="s">
        <v>38</v>
      </c>
      <c r="C137" s="7"/>
      <c r="D137" s="8"/>
      <c r="E137" s="66"/>
      <c r="F137" s="30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1"/>
      <c r="R137" s="13"/>
      <c r="S137" s="7"/>
      <c r="T137" s="8"/>
      <c r="U137" s="66"/>
      <c r="V137" s="219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20"/>
      <c r="AH137" s="222"/>
      <c r="AI137" s="7"/>
      <c r="AJ137" s="8"/>
      <c r="AK137" s="66"/>
      <c r="AL137" s="318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19"/>
      <c r="AX137" s="321"/>
      <c r="AY137" s="7"/>
      <c r="AZ137" s="8"/>
      <c r="BA137" s="66"/>
      <c r="BB137" s="408"/>
      <c r="BC137" s="458"/>
      <c r="BD137" s="458"/>
      <c r="BE137" s="458"/>
      <c r="BF137" s="458"/>
      <c r="BG137" s="458"/>
      <c r="BH137" s="458"/>
      <c r="BI137" s="458"/>
      <c r="BJ137" s="458"/>
      <c r="BK137" s="458"/>
      <c r="BL137" s="458"/>
      <c r="BM137" s="409"/>
      <c r="BN137" s="411"/>
      <c r="BO137" s="7"/>
      <c r="BP137" s="8"/>
      <c r="BQ137" s="66"/>
      <c r="BR137" s="408"/>
      <c r="BS137" s="458"/>
      <c r="BT137" s="458"/>
      <c r="BU137" s="458"/>
      <c r="BV137" s="458"/>
      <c r="BW137" s="458"/>
      <c r="BX137" s="458"/>
      <c r="BY137" s="458"/>
      <c r="BZ137" s="458"/>
      <c r="CA137" s="458"/>
      <c r="CB137" s="458"/>
      <c r="CC137" s="409"/>
      <c r="CD137" s="411"/>
      <c r="CF137" s="7"/>
      <c r="CG137" s="8"/>
      <c r="CH137" s="66"/>
      <c r="CI137" s="408"/>
      <c r="CJ137" s="458"/>
      <c r="CK137" s="458"/>
      <c r="CL137" s="458"/>
      <c r="CM137" s="458"/>
      <c r="CN137" s="458"/>
      <c r="CO137" s="458"/>
      <c r="CP137" s="458"/>
      <c r="CQ137" s="458"/>
      <c r="CR137" s="458"/>
      <c r="CS137" s="458"/>
      <c r="CT137" s="409"/>
      <c r="CU137" s="411"/>
      <c r="CW137" s="7"/>
      <c r="CX137" s="8"/>
      <c r="CY137" s="66"/>
      <c r="CZ137" s="408"/>
      <c r="DA137" s="458"/>
      <c r="DB137" s="458"/>
      <c r="DC137" s="458"/>
      <c r="DD137" s="458"/>
      <c r="DE137" s="458"/>
      <c r="DF137" s="458"/>
      <c r="DG137" s="458"/>
      <c r="DH137" s="458"/>
      <c r="DI137" s="458"/>
      <c r="DJ137" s="458"/>
      <c r="DK137" s="409"/>
      <c r="DL137" s="411"/>
    </row>
    <row r="138" spans="2:117" x14ac:dyDescent="0.2">
      <c r="B138" s="14" t="s">
        <v>39</v>
      </c>
      <c r="C138" s="7"/>
      <c r="D138" s="8"/>
      <c r="E138" s="66"/>
      <c r="F138" s="145">
        <f>F92</f>
        <v>0</v>
      </c>
      <c r="G138" s="145">
        <f>G92</f>
        <v>0</v>
      </c>
      <c r="H138" s="145">
        <f t="shared" ref="H138:Q138" si="561">H92</f>
        <v>0</v>
      </c>
      <c r="I138" s="145">
        <f t="shared" si="561"/>
        <v>0</v>
      </c>
      <c r="J138" s="145">
        <f t="shared" si="561"/>
        <v>0</v>
      </c>
      <c r="K138" s="145">
        <f t="shared" si="561"/>
        <v>0</v>
      </c>
      <c r="L138" s="145">
        <f t="shared" si="561"/>
        <v>0</v>
      </c>
      <c r="M138" s="145">
        <f t="shared" si="561"/>
        <v>0</v>
      </c>
      <c r="N138" s="145">
        <f t="shared" si="561"/>
        <v>0</v>
      </c>
      <c r="O138" s="145">
        <f t="shared" si="561"/>
        <v>0</v>
      </c>
      <c r="P138" s="145">
        <f t="shared" si="561"/>
        <v>0</v>
      </c>
      <c r="Q138" s="145">
        <f t="shared" si="561"/>
        <v>0</v>
      </c>
      <c r="R138" s="148">
        <f>SUM(F138:Q138)</f>
        <v>0</v>
      </c>
      <c r="S138" s="7"/>
      <c r="T138" s="8"/>
      <c r="U138" s="66"/>
      <c r="V138" s="235">
        <f>V92</f>
        <v>0</v>
      </c>
      <c r="W138" s="235">
        <f>W92</f>
        <v>0</v>
      </c>
      <c r="X138" s="235">
        <f t="shared" ref="X138:AG138" si="562">X92</f>
        <v>0</v>
      </c>
      <c r="Y138" s="235">
        <f t="shared" si="562"/>
        <v>0</v>
      </c>
      <c r="Z138" s="235">
        <f t="shared" si="562"/>
        <v>0</v>
      </c>
      <c r="AA138" s="235">
        <f t="shared" si="562"/>
        <v>0</v>
      </c>
      <c r="AB138" s="235">
        <f t="shared" si="562"/>
        <v>0</v>
      </c>
      <c r="AC138" s="235">
        <f t="shared" si="562"/>
        <v>0</v>
      </c>
      <c r="AD138" s="235">
        <f t="shared" si="562"/>
        <v>0</v>
      </c>
      <c r="AE138" s="235">
        <f t="shared" si="562"/>
        <v>0</v>
      </c>
      <c r="AF138" s="235">
        <f t="shared" si="562"/>
        <v>0</v>
      </c>
      <c r="AG138" s="235">
        <f t="shared" si="562"/>
        <v>0</v>
      </c>
      <c r="AH138" s="237">
        <f>SUM(V138:AG138)</f>
        <v>0</v>
      </c>
      <c r="AI138" s="7"/>
      <c r="AJ138" s="8"/>
      <c r="AK138" s="66"/>
      <c r="AL138" s="349">
        <f>AL92</f>
        <v>9647.741</v>
      </c>
      <c r="AM138" s="349">
        <f>AM92</f>
        <v>62710.316500000008</v>
      </c>
      <c r="AN138" s="349">
        <f t="shared" ref="AN138:AW138" si="563">AN92</f>
        <v>84417.733750000014</v>
      </c>
      <c r="AO138" s="349">
        <f t="shared" si="563"/>
        <v>73564.025125000015</v>
      </c>
      <c r="AP138" s="349">
        <f t="shared" si="563"/>
        <v>78990.879437500014</v>
      </c>
      <c r="AQ138" s="349">
        <f t="shared" si="563"/>
        <v>76277.452281250022</v>
      </c>
      <c r="AR138" s="349">
        <f t="shared" si="563"/>
        <v>77634.165859375018</v>
      </c>
      <c r="AS138" s="349">
        <f t="shared" si="563"/>
        <v>76955.809070312505</v>
      </c>
      <c r="AT138" s="349">
        <f t="shared" si="563"/>
        <v>89878.997464843749</v>
      </c>
      <c r="AU138" s="349">
        <f t="shared" si="563"/>
        <v>158921.46326757813</v>
      </c>
      <c r="AV138" s="349">
        <f t="shared" si="563"/>
        <v>187320.28036621097</v>
      </c>
      <c r="AW138" s="349">
        <f t="shared" si="563"/>
        <v>173120.87181689453</v>
      </c>
      <c r="AX138" s="350">
        <f>SUM(AL138:AW138)</f>
        <v>1149439.7359389651</v>
      </c>
      <c r="AY138" s="7"/>
      <c r="AZ138" s="8"/>
      <c r="BA138" s="66"/>
      <c r="BB138" s="437">
        <f>BB92</f>
        <v>322040.06904570595</v>
      </c>
      <c r="BC138" s="437">
        <f>BC92</f>
        <v>520310.73172856553</v>
      </c>
      <c r="BD138" s="437">
        <f t="shared" ref="BD138:BM138" si="564">BD92</f>
        <v>574350.00698489184</v>
      </c>
      <c r="BE138" s="437">
        <f t="shared" si="564"/>
        <v>552760.53385543032</v>
      </c>
      <c r="BF138" s="437">
        <f t="shared" si="564"/>
        <v>561419.28045865032</v>
      </c>
      <c r="BG138" s="437">
        <f t="shared" si="564"/>
        <v>557975.86949986825</v>
      </c>
      <c r="BH138" s="437">
        <f t="shared" si="564"/>
        <v>559370.8106055737</v>
      </c>
      <c r="BI138" s="437">
        <f t="shared" si="564"/>
        <v>558828.21379521012</v>
      </c>
      <c r="BJ138" s="437">
        <f t="shared" si="564"/>
        <v>559058.70969728427</v>
      </c>
      <c r="BK138" s="437">
        <f t="shared" si="564"/>
        <v>558978.28636714234</v>
      </c>
      <c r="BL138" s="437">
        <f t="shared" si="564"/>
        <v>559020.75885105075</v>
      </c>
      <c r="BM138" s="437">
        <f t="shared" si="564"/>
        <v>559012.78511535772</v>
      </c>
      <c r="BN138" s="438">
        <f>SUM(BB138:BM138)</f>
        <v>6443126.0560047319</v>
      </c>
      <c r="BO138" s="7"/>
      <c r="BP138" s="8"/>
      <c r="BQ138" s="66"/>
      <c r="BR138" s="437">
        <f t="shared" ref="BR138:CC138" si="565">BR92</f>
        <v>779425.6352250441</v>
      </c>
      <c r="BS138" s="437">
        <f t="shared" si="565"/>
        <v>1546029.0145630199</v>
      </c>
      <c r="BT138" s="437">
        <f t="shared" si="565"/>
        <v>1874134.5975628477</v>
      </c>
      <c r="BU138" s="437">
        <f t="shared" si="565"/>
        <v>1743651.0120973042</v>
      </c>
      <c r="BV138" s="437">
        <f t="shared" si="565"/>
        <v>1796508.2630511113</v>
      </c>
      <c r="BW138" s="437">
        <f t="shared" si="565"/>
        <v>1775946.2023412287</v>
      </c>
      <c r="BX138" s="437">
        <f t="shared" si="565"/>
        <v>1784679.2613378675</v>
      </c>
      <c r="BY138" s="437">
        <f t="shared" si="565"/>
        <v>1781630.7431128118</v>
      </c>
      <c r="BZ138" s="437">
        <f t="shared" si="565"/>
        <v>1783239.2676047343</v>
      </c>
      <c r="CA138" s="437">
        <f t="shared" si="565"/>
        <v>1782936.3353596274</v>
      </c>
      <c r="CB138" s="437">
        <f t="shared" si="565"/>
        <v>1783355.4261153745</v>
      </c>
      <c r="CC138" s="437">
        <f t="shared" si="565"/>
        <v>1783448.4679385675</v>
      </c>
      <c r="CD138" s="438">
        <f>SUM(BR138:CC138)</f>
        <v>20214984.226309538</v>
      </c>
      <c r="CF138" s="7"/>
      <c r="CG138" s="8"/>
      <c r="CH138" s="66"/>
      <c r="CI138" s="437">
        <f t="shared" ref="CI138:CT138" si="566">CI92</f>
        <v>2493626.48297976</v>
      </c>
      <c r="CJ138" s="437">
        <f t="shared" si="566"/>
        <v>3159371.691365988</v>
      </c>
      <c r="CK138" s="437">
        <f t="shared" si="566"/>
        <v>3394149.781520077</v>
      </c>
      <c r="CL138" s="437">
        <f t="shared" si="566"/>
        <v>3336031.9893187117</v>
      </c>
      <c r="CM138" s="437">
        <f t="shared" si="566"/>
        <v>3351066.0764140645</v>
      </c>
      <c r="CN138" s="437">
        <f t="shared" si="566"/>
        <v>3347749.1138046114</v>
      </c>
      <c r="CO138" s="437">
        <f t="shared" si="566"/>
        <v>3348964.7187258112</v>
      </c>
      <c r="CP138" s="437">
        <f t="shared" si="566"/>
        <v>3348998.886230744</v>
      </c>
      <c r="CQ138" s="437">
        <f t="shared" si="566"/>
        <v>3349286.154497839</v>
      </c>
      <c r="CR138" s="437">
        <f t="shared" si="566"/>
        <v>3349473.1713064774</v>
      </c>
      <c r="CS138" s="437">
        <f t="shared" si="566"/>
        <v>3349652.8967453036</v>
      </c>
      <c r="CT138" s="437">
        <f t="shared" si="566"/>
        <v>3349806.1350714592</v>
      </c>
      <c r="CU138" s="438">
        <f>SUM(CI138:CT138)</f>
        <v>39178177.097980849</v>
      </c>
      <c r="CW138" s="7"/>
      <c r="CX138" s="8"/>
      <c r="CY138" s="66"/>
      <c r="CZ138" s="437">
        <f t="shared" ref="CZ138:DK138" si="567">CZ92</f>
        <v>5456325.7871286944</v>
      </c>
      <c r="DA138" s="437">
        <f t="shared" si="567"/>
        <v>7280110.8853791654</v>
      </c>
      <c r="DB138" s="437">
        <f t="shared" si="567"/>
        <v>7070285.9067619145</v>
      </c>
      <c r="DC138" s="437">
        <f t="shared" si="567"/>
        <v>7124051.5619653892</v>
      </c>
      <c r="DD138" s="437">
        <f t="shared" si="567"/>
        <v>7111755.8823950365</v>
      </c>
      <c r="DE138" s="437">
        <f t="shared" si="567"/>
        <v>7115832.3197393268</v>
      </c>
      <c r="DF138" s="437">
        <f t="shared" si="567"/>
        <v>7115690.4131734939</v>
      </c>
      <c r="DG138" s="437">
        <f t="shared" si="567"/>
        <v>7116493.4422389101</v>
      </c>
      <c r="DH138" s="437">
        <f t="shared" si="567"/>
        <v>7116964.2933435207</v>
      </c>
      <c r="DI138" s="437">
        <f t="shared" si="567"/>
        <v>7117434.2378919628</v>
      </c>
      <c r="DJ138" s="437">
        <f t="shared" si="567"/>
        <v>7117830.9519138727</v>
      </c>
      <c r="DK138" s="437">
        <f t="shared" si="567"/>
        <v>7118181.6985475384</v>
      </c>
      <c r="DL138" s="438">
        <f>SUM(CZ138:DK138)</f>
        <v>83860957.380478844</v>
      </c>
    </row>
    <row r="139" spans="2:117" outlineLevel="1" x14ac:dyDescent="0.2">
      <c r="B139" s="42" t="s">
        <v>40</v>
      </c>
      <c r="C139" s="7"/>
      <c r="D139" s="8"/>
      <c r="E139" s="9"/>
      <c r="F139" s="144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6"/>
      <c r="R139" s="181"/>
      <c r="S139" s="7"/>
      <c r="T139" s="8"/>
      <c r="U139" s="9"/>
      <c r="V139" s="257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58"/>
      <c r="AH139" s="259"/>
      <c r="AI139" s="7"/>
      <c r="AJ139" s="8"/>
      <c r="AK139" s="9"/>
      <c r="AL139" s="351"/>
      <c r="AM139" s="349"/>
      <c r="AN139" s="349"/>
      <c r="AO139" s="349"/>
      <c r="AP139" s="349"/>
      <c r="AQ139" s="349"/>
      <c r="AR139" s="349"/>
      <c r="AS139" s="349"/>
      <c r="AT139" s="349"/>
      <c r="AU139" s="349"/>
      <c r="AV139" s="349"/>
      <c r="AW139" s="370"/>
      <c r="AX139" s="371"/>
      <c r="AY139" s="7"/>
      <c r="AZ139" s="8"/>
      <c r="BA139" s="9"/>
      <c r="BB139" s="439"/>
      <c r="BC139" s="437"/>
      <c r="BD139" s="437"/>
      <c r="BE139" s="437"/>
      <c r="BF139" s="437"/>
      <c r="BG139" s="437"/>
      <c r="BH139" s="437"/>
      <c r="BI139" s="437"/>
      <c r="BJ139" s="437"/>
      <c r="BK139" s="437"/>
      <c r="BL139" s="437"/>
      <c r="BM139" s="459"/>
      <c r="BN139" s="460"/>
      <c r="BO139" s="7"/>
      <c r="BP139" s="8"/>
      <c r="BQ139" s="9"/>
      <c r="BR139" s="439"/>
      <c r="BS139" s="437"/>
      <c r="BT139" s="437"/>
      <c r="BU139" s="437"/>
      <c r="BV139" s="437"/>
      <c r="BW139" s="437"/>
      <c r="BX139" s="437"/>
      <c r="BY139" s="437"/>
      <c r="BZ139" s="437"/>
      <c r="CA139" s="437"/>
      <c r="CB139" s="437"/>
      <c r="CC139" s="459"/>
      <c r="CD139" s="460"/>
      <c r="CF139" s="7"/>
      <c r="CG139" s="8"/>
      <c r="CH139" s="9"/>
      <c r="CI139" s="439"/>
      <c r="CJ139" s="437"/>
      <c r="CK139" s="437"/>
      <c r="CL139" s="437"/>
      <c r="CM139" s="437"/>
      <c r="CN139" s="437"/>
      <c r="CO139" s="437"/>
      <c r="CP139" s="437"/>
      <c r="CQ139" s="437"/>
      <c r="CR139" s="437"/>
      <c r="CS139" s="437"/>
      <c r="CT139" s="459"/>
      <c r="CU139" s="460"/>
      <c r="CW139" s="7"/>
      <c r="CX139" s="8"/>
      <c r="CY139" s="9"/>
      <c r="CZ139" s="439"/>
      <c r="DA139" s="437"/>
      <c r="DB139" s="437"/>
      <c r="DC139" s="437"/>
      <c r="DD139" s="437"/>
      <c r="DE139" s="437"/>
      <c r="DF139" s="437"/>
      <c r="DG139" s="437"/>
      <c r="DH139" s="437"/>
      <c r="DI139" s="437"/>
      <c r="DJ139" s="437"/>
      <c r="DK139" s="459"/>
      <c r="DL139" s="460"/>
    </row>
    <row r="140" spans="2:117" outlineLevel="1" x14ac:dyDescent="0.2">
      <c r="B140" s="43" t="s">
        <v>139</v>
      </c>
      <c r="C140" s="153"/>
      <c r="D140" s="180"/>
      <c r="E140" s="149"/>
      <c r="F140" s="145">
        <f t="shared" ref="F140:Q140" si="568">F86</f>
        <v>0</v>
      </c>
      <c r="G140" s="145">
        <f t="shared" si="568"/>
        <v>0</v>
      </c>
      <c r="H140" s="145">
        <f t="shared" si="568"/>
        <v>0</v>
      </c>
      <c r="I140" s="145">
        <f t="shared" si="568"/>
        <v>0</v>
      </c>
      <c r="J140" s="145">
        <f t="shared" si="568"/>
        <v>0</v>
      </c>
      <c r="K140" s="145">
        <f t="shared" si="568"/>
        <v>0</v>
      </c>
      <c r="L140" s="145">
        <f t="shared" si="568"/>
        <v>0</v>
      </c>
      <c r="M140" s="145">
        <f t="shared" si="568"/>
        <v>0</v>
      </c>
      <c r="N140" s="145">
        <f t="shared" si="568"/>
        <v>0</v>
      </c>
      <c r="O140" s="145">
        <f t="shared" si="568"/>
        <v>0</v>
      </c>
      <c r="P140" s="145">
        <f t="shared" si="568"/>
        <v>0</v>
      </c>
      <c r="Q140" s="145">
        <f t="shared" si="568"/>
        <v>0</v>
      </c>
      <c r="R140" s="146">
        <f>SUM(F140:Q140)</f>
        <v>0</v>
      </c>
      <c r="S140" s="153"/>
      <c r="T140" s="180"/>
      <c r="U140" s="149"/>
      <c r="V140" s="235">
        <f t="shared" ref="V140:AG140" si="569">V86</f>
        <v>0</v>
      </c>
      <c r="W140" s="235">
        <f t="shared" si="569"/>
        <v>0</v>
      </c>
      <c r="X140" s="235">
        <f t="shared" si="569"/>
        <v>0</v>
      </c>
      <c r="Y140" s="235">
        <f t="shared" si="569"/>
        <v>0</v>
      </c>
      <c r="Z140" s="235">
        <f t="shared" si="569"/>
        <v>0</v>
      </c>
      <c r="AA140" s="235">
        <f t="shared" si="569"/>
        <v>0</v>
      </c>
      <c r="AB140" s="235">
        <f t="shared" si="569"/>
        <v>0</v>
      </c>
      <c r="AC140" s="235">
        <f t="shared" si="569"/>
        <v>0</v>
      </c>
      <c r="AD140" s="235">
        <f t="shared" si="569"/>
        <v>0</v>
      </c>
      <c r="AE140" s="235">
        <f t="shared" si="569"/>
        <v>0</v>
      </c>
      <c r="AF140" s="235">
        <f t="shared" si="569"/>
        <v>0</v>
      </c>
      <c r="AG140" s="258">
        <f t="shared" si="569"/>
        <v>0</v>
      </c>
      <c r="AH140" s="258">
        <f>SUM(V140:AG140)</f>
        <v>0</v>
      </c>
      <c r="AI140" s="153"/>
      <c r="AJ140" s="180"/>
      <c r="AK140" s="149"/>
      <c r="AL140" s="349">
        <f t="shared" ref="AL140:AW140" si="570">AL86</f>
        <v>5313.0000000000009</v>
      </c>
      <c r="AM140" s="349">
        <f t="shared" si="570"/>
        <v>34534.500000000007</v>
      </c>
      <c r="AN140" s="349">
        <f t="shared" si="570"/>
        <v>46488.750000000015</v>
      </c>
      <c r="AO140" s="349">
        <f t="shared" si="570"/>
        <v>40511.625000000007</v>
      </c>
      <c r="AP140" s="349">
        <f t="shared" si="570"/>
        <v>43500.187500000022</v>
      </c>
      <c r="AQ140" s="349">
        <f t="shared" si="570"/>
        <v>42005.906250000007</v>
      </c>
      <c r="AR140" s="349">
        <f t="shared" si="570"/>
        <v>42753.046875000015</v>
      </c>
      <c r="AS140" s="349">
        <f t="shared" si="570"/>
        <v>42379.476562500007</v>
      </c>
      <c r="AT140" s="349">
        <f t="shared" si="570"/>
        <v>49496.261718750007</v>
      </c>
      <c r="AU140" s="349">
        <f t="shared" si="570"/>
        <v>87517.869140625</v>
      </c>
      <c r="AV140" s="349">
        <f t="shared" si="570"/>
        <v>103157.0654296875</v>
      </c>
      <c r="AW140" s="370">
        <f t="shared" si="570"/>
        <v>95337.46728515625</v>
      </c>
      <c r="AX140" s="370">
        <f>SUM(AL140:AW140)</f>
        <v>632995.15576171875</v>
      </c>
      <c r="AY140" s="153"/>
      <c r="AZ140" s="180"/>
      <c r="BA140" s="149"/>
      <c r="BB140" s="437">
        <f t="shared" ref="BB140:BM140" si="571">BB86</f>
        <v>177337.79569463313</v>
      </c>
      <c r="BC140" s="437">
        <f t="shared" si="571"/>
        <v>286512.2730264946</v>
      </c>
      <c r="BD140" s="437">
        <f t="shared" si="571"/>
        <v>316260.30818070658</v>
      </c>
      <c r="BE140" s="437">
        <f t="shared" si="571"/>
        <v>304361.09411902179</v>
      </c>
      <c r="BF140" s="437">
        <f t="shared" si="571"/>
        <v>309120.77974369569</v>
      </c>
      <c r="BG140" s="437">
        <f t="shared" si="571"/>
        <v>307216.90549382608</v>
      </c>
      <c r="BH140" s="437">
        <f t="shared" si="571"/>
        <v>307978.45519377396</v>
      </c>
      <c r="BI140" s="437">
        <f t="shared" si="571"/>
        <v>307673.83531379484</v>
      </c>
      <c r="BJ140" s="437">
        <f t="shared" si="571"/>
        <v>307795.68326578644</v>
      </c>
      <c r="BK140" s="437">
        <f t="shared" si="571"/>
        <v>307746.94408498984</v>
      </c>
      <c r="BL140" s="437">
        <f t="shared" si="571"/>
        <v>307766.43975730846</v>
      </c>
      <c r="BM140" s="437">
        <f t="shared" si="571"/>
        <v>307758.64148838102</v>
      </c>
      <c r="BN140" s="459">
        <f>SUM(BB140:BM140)</f>
        <v>3547529.1553624123</v>
      </c>
      <c r="BO140" s="153"/>
      <c r="BP140" s="180"/>
      <c r="BQ140" s="149"/>
      <c r="BR140" s="437">
        <f t="shared" ref="BR140:CC140" si="572">BR86</f>
        <v>428957.47017810307</v>
      </c>
      <c r="BS140" s="437">
        <f t="shared" si="572"/>
        <v>850750.59316445666</v>
      </c>
      <c r="BT140" s="437">
        <f t="shared" si="572"/>
        <v>1031110.2890500069</v>
      </c>
      <c r="BU140" s="437">
        <f t="shared" si="572"/>
        <v>958966.41069578694</v>
      </c>
      <c r="BV140" s="437">
        <f t="shared" si="572"/>
        <v>987823.96203747485</v>
      </c>
      <c r="BW140" s="437">
        <f t="shared" si="572"/>
        <v>976280.94150079961</v>
      </c>
      <c r="BX140" s="437">
        <f t="shared" si="572"/>
        <v>980898.1497154698</v>
      </c>
      <c r="BY140" s="437">
        <f t="shared" si="572"/>
        <v>979051.2664296017</v>
      </c>
      <c r="BZ140" s="437">
        <f t="shared" si="572"/>
        <v>979790.01974394906</v>
      </c>
      <c r="CA140" s="437">
        <f t="shared" si="572"/>
        <v>979494.51841820986</v>
      </c>
      <c r="CB140" s="437">
        <f t="shared" si="572"/>
        <v>979612.71894850559</v>
      </c>
      <c r="CC140" s="437">
        <f t="shared" si="572"/>
        <v>979565.43873638718</v>
      </c>
      <c r="CD140" s="459">
        <f>SUM(BR140:CC140)</f>
        <v>11112301.778618751</v>
      </c>
      <c r="CF140" s="153"/>
      <c r="CG140" s="180"/>
      <c r="CH140" s="149"/>
      <c r="CI140" s="437">
        <f t="shared" ref="CI140:CT140" si="573">CI86</f>
        <v>1369793.2765388137</v>
      </c>
      <c r="CJ140" s="437">
        <f t="shared" si="573"/>
        <v>1736095.7598126652</v>
      </c>
      <c r="CK140" s="437">
        <f t="shared" si="573"/>
        <v>1865105.4718115397</v>
      </c>
      <c r="CL140" s="437">
        <f t="shared" si="573"/>
        <v>1832853.0438118211</v>
      </c>
      <c r="CM140" s="437">
        <f t="shared" si="573"/>
        <v>1840916.1508117507</v>
      </c>
      <c r="CN140" s="437">
        <f t="shared" si="573"/>
        <v>1838900.3740617684</v>
      </c>
      <c r="CO140" s="437">
        <f t="shared" si="573"/>
        <v>1839404.318249264</v>
      </c>
      <c r="CP140" s="437">
        <f t="shared" si="573"/>
        <v>1839278.3322023901</v>
      </c>
      <c r="CQ140" s="437">
        <f t="shared" si="573"/>
        <v>1839309.8287141086</v>
      </c>
      <c r="CR140" s="437">
        <f t="shared" si="573"/>
        <v>1839301.954586179</v>
      </c>
      <c r="CS140" s="437">
        <f t="shared" si="573"/>
        <v>1839303.923118161</v>
      </c>
      <c r="CT140" s="437">
        <f t="shared" si="573"/>
        <v>1839303.430985166</v>
      </c>
      <c r="CU140" s="459">
        <f>SUM(CI140:CT140)</f>
        <v>21519565.864703633</v>
      </c>
      <c r="CW140" s="153"/>
      <c r="CX140" s="180"/>
      <c r="CY140" s="149"/>
      <c r="CZ140" s="437">
        <f t="shared" ref="CZ140:DK140" si="574">CZ86</f>
        <v>2997849.2341654729</v>
      </c>
      <c r="DA140" s="437">
        <f t="shared" si="574"/>
        <v>4001473.0774880438</v>
      </c>
      <c r="DB140" s="437">
        <f t="shared" si="574"/>
        <v>3885281.7306279899</v>
      </c>
      <c r="DC140" s="437">
        <f t="shared" si="574"/>
        <v>3914329.5673430031</v>
      </c>
      <c r="DD140" s="437">
        <f t="shared" si="574"/>
        <v>3907067.6081642495</v>
      </c>
      <c r="DE140" s="437">
        <f t="shared" si="574"/>
        <v>3908883.0979589378</v>
      </c>
      <c r="DF140" s="437">
        <f t="shared" si="574"/>
        <v>3908429.2255102661</v>
      </c>
      <c r="DG140" s="437">
        <f t="shared" si="574"/>
        <v>3908542.6936224336</v>
      </c>
      <c r="DH140" s="437">
        <f t="shared" si="574"/>
        <v>3908514.3265943918</v>
      </c>
      <c r="DI140" s="437">
        <f t="shared" si="574"/>
        <v>3908521.418351402</v>
      </c>
      <c r="DJ140" s="437">
        <f t="shared" si="574"/>
        <v>3908519.6454121503</v>
      </c>
      <c r="DK140" s="437">
        <f t="shared" si="574"/>
        <v>3908520.0886469628</v>
      </c>
      <c r="DL140" s="459">
        <f>SUM(CZ140:DK140)</f>
        <v>46065931.7138853</v>
      </c>
    </row>
    <row r="141" spans="2:117" outlineLevel="1" x14ac:dyDescent="0.2">
      <c r="B141" s="43" t="s">
        <v>215</v>
      </c>
      <c r="C141" s="153"/>
      <c r="D141" s="180"/>
      <c r="E141" s="149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6"/>
      <c r="S141" s="153"/>
      <c r="T141" s="555">
        <v>0.2</v>
      </c>
      <c r="U141" s="556">
        <v>5</v>
      </c>
      <c r="V141" s="235">
        <f t="shared" ref="V141:AG141" si="575">($T$141*(V24*$U$141))</f>
        <v>0</v>
      </c>
      <c r="W141" s="235">
        <f t="shared" si="575"/>
        <v>0</v>
      </c>
      <c r="X141" s="235">
        <f t="shared" si="575"/>
        <v>0</v>
      </c>
      <c r="Y141" s="235">
        <f t="shared" si="575"/>
        <v>0</v>
      </c>
      <c r="Z141" s="235">
        <f t="shared" si="575"/>
        <v>0</v>
      </c>
      <c r="AA141" s="235">
        <f t="shared" si="575"/>
        <v>0</v>
      </c>
      <c r="AB141" s="235">
        <f t="shared" si="575"/>
        <v>0</v>
      </c>
      <c r="AC141" s="235">
        <f t="shared" si="575"/>
        <v>0</v>
      </c>
      <c r="AD141" s="235">
        <f t="shared" si="575"/>
        <v>0</v>
      </c>
      <c r="AE141" s="235">
        <f t="shared" si="575"/>
        <v>0</v>
      </c>
      <c r="AF141" s="235">
        <f t="shared" si="575"/>
        <v>0</v>
      </c>
      <c r="AG141" s="258">
        <f t="shared" si="575"/>
        <v>0</v>
      </c>
      <c r="AH141" s="258">
        <f>SUM(V141:AG141)</f>
        <v>0</v>
      </c>
      <c r="AI141" s="153"/>
      <c r="AJ141" s="555">
        <v>0.2</v>
      </c>
      <c r="AK141" s="556">
        <v>5</v>
      </c>
      <c r="AL141" s="349">
        <f t="shared" ref="AL141:AW141" si="576">($AJ$141*(AL24*$AK$141))</f>
        <v>77</v>
      </c>
      <c r="AM141" s="349">
        <f t="shared" si="576"/>
        <v>499</v>
      </c>
      <c r="AN141" s="349">
        <f t="shared" si="576"/>
        <v>671</v>
      </c>
      <c r="AO141" s="349">
        <f t="shared" si="576"/>
        <v>585</v>
      </c>
      <c r="AP141" s="349">
        <f t="shared" si="576"/>
        <v>628</v>
      </c>
      <c r="AQ141" s="349">
        <f t="shared" si="576"/>
        <v>607</v>
      </c>
      <c r="AR141" s="349">
        <f t="shared" si="576"/>
        <v>617</v>
      </c>
      <c r="AS141" s="349">
        <f t="shared" si="576"/>
        <v>612</v>
      </c>
      <c r="AT141" s="349">
        <f t="shared" si="576"/>
        <v>715</v>
      </c>
      <c r="AU141" s="349">
        <f t="shared" si="576"/>
        <v>1263</v>
      </c>
      <c r="AV141" s="349">
        <f t="shared" si="576"/>
        <v>1489</v>
      </c>
      <c r="AW141" s="370">
        <f t="shared" si="576"/>
        <v>1376</v>
      </c>
      <c r="AX141" s="370">
        <f>SUM(AL141:AW141)</f>
        <v>9139</v>
      </c>
      <c r="AY141" s="153"/>
      <c r="AZ141" s="555">
        <v>0.2</v>
      </c>
      <c r="BA141" s="556">
        <v>5</v>
      </c>
      <c r="BB141" s="437">
        <f t="shared" ref="BB141:BM141" si="577">($AZ$141*(BB24*$BA$141))</f>
        <v>2559</v>
      </c>
      <c r="BC141" s="437">
        <f t="shared" si="577"/>
        <v>4135</v>
      </c>
      <c r="BD141" s="437">
        <f t="shared" si="577"/>
        <v>4564</v>
      </c>
      <c r="BE141" s="437">
        <f t="shared" si="577"/>
        <v>4392</v>
      </c>
      <c r="BF141" s="437">
        <f t="shared" si="577"/>
        <v>4461</v>
      </c>
      <c r="BG141" s="437">
        <f t="shared" si="577"/>
        <v>4434</v>
      </c>
      <c r="BH141" s="437">
        <f t="shared" si="577"/>
        <v>4445</v>
      </c>
      <c r="BI141" s="437">
        <f t="shared" si="577"/>
        <v>4440</v>
      </c>
      <c r="BJ141" s="437">
        <f t="shared" si="577"/>
        <v>4442</v>
      </c>
      <c r="BK141" s="437">
        <f t="shared" si="577"/>
        <v>4441</v>
      </c>
      <c r="BL141" s="437">
        <f t="shared" si="577"/>
        <v>4442</v>
      </c>
      <c r="BM141" s="437">
        <f t="shared" si="577"/>
        <v>4441</v>
      </c>
      <c r="BN141" s="459">
        <f>SUM(BB141:BM141)</f>
        <v>51196</v>
      </c>
      <c r="BO141" s="153"/>
      <c r="BP141" s="555">
        <v>0.2</v>
      </c>
      <c r="BQ141" s="556">
        <v>5</v>
      </c>
      <c r="BR141" s="437">
        <f t="shared" ref="BR141:CC141" si="578">($BP$141*(BR24*$BQ$141))</f>
        <v>6190</v>
      </c>
      <c r="BS141" s="437">
        <f t="shared" si="578"/>
        <v>12277</v>
      </c>
      <c r="BT141" s="437">
        <f t="shared" si="578"/>
        <v>14879</v>
      </c>
      <c r="BU141" s="437">
        <f t="shared" si="578"/>
        <v>13838</v>
      </c>
      <c r="BV141" s="437">
        <f t="shared" si="578"/>
        <v>14255</v>
      </c>
      <c r="BW141" s="437">
        <f t="shared" si="578"/>
        <v>14088</v>
      </c>
      <c r="BX141" s="437">
        <f t="shared" si="578"/>
        <v>14155</v>
      </c>
      <c r="BY141" s="437">
        <f t="shared" si="578"/>
        <v>14128</v>
      </c>
      <c r="BZ141" s="437">
        <f t="shared" si="578"/>
        <v>14139</v>
      </c>
      <c r="CA141" s="437">
        <f t="shared" si="578"/>
        <v>14135</v>
      </c>
      <c r="CB141" s="437">
        <f t="shared" si="578"/>
        <v>14136</v>
      </c>
      <c r="CC141" s="437">
        <f t="shared" si="578"/>
        <v>14136</v>
      </c>
      <c r="CD141" s="459">
        <f>SUM(BR141:CC141)</f>
        <v>160356</v>
      </c>
      <c r="CF141" s="153"/>
      <c r="CG141" s="555">
        <v>0.2</v>
      </c>
      <c r="CH141" s="556">
        <v>5</v>
      </c>
      <c r="CI141" s="437">
        <f t="shared" ref="CI141:CT141" si="579">($BP$141*(CI24*$BQ$141))</f>
        <v>19767</v>
      </c>
      <c r="CJ141" s="437">
        <f t="shared" si="579"/>
        <v>25052</v>
      </c>
      <c r="CK141" s="437">
        <f t="shared" si="579"/>
        <v>26914</v>
      </c>
      <c r="CL141" s="437">
        <f t="shared" si="579"/>
        <v>26449</v>
      </c>
      <c r="CM141" s="437">
        <f t="shared" si="579"/>
        <v>26565</v>
      </c>
      <c r="CN141" s="437">
        <f t="shared" si="579"/>
        <v>26536</v>
      </c>
      <c r="CO141" s="437">
        <f t="shared" si="579"/>
        <v>26543</v>
      </c>
      <c r="CP141" s="437">
        <f t="shared" si="579"/>
        <v>26541</v>
      </c>
      <c r="CQ141" s="437">
        <f t="shared" si="579"/>
        <v>26542</v>
      </c>
      <c r="CR141" s="437">
        <f t="shared" si="579"/>
        <v>26542</v>
      </c>
      <c r="CS141" s="437">
        <f t="shared" si="579"/>
        <v>26542</v>
      </c>
      <c r="CT141" s="437">
        <f t="shared" si="579"/>
        <v>26542</v>
      </c>
      <c r="CU141" s="459">
        <f>SUM(CI141:CT141)</f>
        <v>310535</v>
      </c>
      <c r="CW141" s="153"/>
      <c r="CX141" s="555">
        <v>0.2</v>
      </c>
      <c r="CY141" s="556">
        <v>5</v>
      </c>
      <c r="CZ141" s="437">
        <f t="shared" ref="CZ141:DK141" si="580">($BP$141*(CZ24*$BQ$141))</f>
        <v>43260</v>
      </c>
      <c r="DA141" s="437">
        <f t="shared" si="580"/>
        <v>57742</v>
      </c>
      <c r="DB141" s="437">
        <f t="shared" si="580"/>
        <v>56065</v>
      </c>
      <c r="DC141" s="437">
        <f t="shared" si="580"/>
        <v>56484</v>
      </c>
      <c r="DD141" s="437">
        <f t="shared" si="580"/>
        <v>56380</v>
      </c>
      <c r="DE141" s="437">
        <f t="shared" si="580"/>
        <v>56406</v>
      </c>
      <c r="DF141" s="437">
        <f t="shared" si="580"/>
        <v>56399</v>
      </c>
      <c r="DG141" s="437">
        <f t="shared" si="580"/>
        <v>56401</v>
      </c>
      <c r="DH141" s="437">
        <f t="shared" si="580"/>
        <v>56400</v>
      </c>
      <c r="DI141" s="437">
        <f t="shared" si="580"/>
        <v>56401</v>
      </c>
      <c r="DJ141" s="437">
        <f t="shared" si="580"/>
        <v>56400</v>
      </c>
      <c r="DK141" s="437">
        <f t="shared" si="580"/>
        <v>56401</v>
      </c>
      <c r="DL141" s="459">
        <f>SUM(CZ141:DK141)</f>
        <v>664739</v>
      </c>
    </row>
    <row r="142" spans="2:117" x14ac:dyDescent="0.2">
      <c r="B142" s="44" t="s">
        <v>40</v>
      </c>
      <c r="C142" s="7"/>
      <c r="D142" s="8"/>
      <c r="E142" s="9"/>
      <c r="F142" s="144">
        <f t="shared" ref="F142:Q142" si="581">SUM(F140:F140)</f>
        <v>0</v>
      </c>
      <c r="G142" s="145">
        <f t="shared" si="581"/>
        <v>0</v>
      </c>
      <c r="H142" s="145">
        <f t="shared" si="581"/>
        <v>0</v>
      </c>
      <c r="I142" s="145">
        <f t="shared" si="581"/>
        <v>0</v>
      </c>
      <c r="J142" s="145">
        <f t="shared" si="581"/>
        <v>0</v>
      </c>
      <c r="K142" s="145">
        <f t="shared" si="581"/>
        <v>0</v>
      </c>
      <c r="L142" s="145">
        <f t="shared" si="581"/>
        <v>0</v>
      </c>
      <c r="M142" s="145">
        <f t="shared" si="581"/>
        <v>0</v>
      </c>
      <c r="N142" s="145">
        <f t="shared" si="581"/>
        <v>0</v>
      </c>
      <c r="O142" s="145">
        <f t="shared" si="581"/>
        <v>0</v>
      </c>
      <c r="P142" s="145">
        <f t="shared" si="581"/>
        <v>0</v>
      </c>
      <c r="Q142" s="145">
        <f t="shared" si="581"/>
        <v>0</v>
      </c>
      <c r="R142" s="148">
        <f>SUM(F142:Q142)</f>
        <v>0</v>
      </c>
      <c r="S142" s="7"/>
      <c r="T142" s="8"/>
      <c r="U142" s="9"/>
      <c r="V142" s="257">
        <f t="shared" ref="V142:AG142" si="582">SUM(V140:V141)</f>
        <v>0</v>
      </c>
      <c r="W142" s="257">
        <f t="shared" si="582"/>
        <v>0</v>
      </c>
      <c r="X142" s="257">
        <f t="shared" si="582"/>
        <v>0</v>
      </c>
      <c r="Y142" s="257">
        <f t="shared" si="582"/>
        <v>0</v>
      </c>
      <c r="Z142" s="257">
        <f t="shared" si="582"/>
        <v>0</v>
      </c>
      <c r="AA142" s="257">
        <f t="shared" si="582"/>
        <v>0</v>
      </c>
      <c r="AB142" s="257">
        <f>SUM(AB140:AB141)</f>
        <v>0</v>
      </c>
      <c r="AC142" s="257">
        <f>SUM(AC140:AC141)</f>
        <v>0</v>
      </c>
      <c r="AD142" s="257">
        <f t="shared" si="582"/>
        <v>0</v>
      </c>
      <c r="AE142" s="257">
        <f t="shared" si="582"/>
        <v>0</v>
      </c>
      <c r="AF142" s="257">
        <f t="shared" si="582"/>
        <v>0</v>
      </c>
      <c r="AG142" s="257">
        <f t="shared" si="582"/>
        <v>0</v>
      </c>
      <c r="AH142" s="237">
        <f>SUM(V142:AG142)</f>
        <v>0</v>
      </c>
      <c r="AI142" s="7"/>
      <c r="AJ142" s="8"/>
      <c r="AK142" s="9"/>
      <c r="AL142" s="351">
        <f>SUM(AL140:AL141)</f>
        <v>5390.0000000000009</v>
      </c>
      <c r="AM142" s="351">
        <f t="shared" ref="AM142:AW142" si="583">SUM(AM140:AM141)</f>
        <v>35033.500000000007</v>
      </c>
      <c r="AN142" s="351">
        <f t="shared" si="583"/>
        <v>47159.750000000015</v>
      </c>
      <c r="AO142" s="351">
        <f t="shared" si="583"/>
        <v>41096.625000000007</v>
      </c>
      <c r="AP142" s="351">
        <f t="shared" si="583"/>
        <v>44128.187500000022</v>
      </c>
      <c r="AQ142" s="351">
        <f t="shared" si="583"/>
        <v>42612.906250000007</v>
      </c>
      <c r="AR142" s="351">
        <f t="shared" si="583"/>
        <v>43370.046875000015</v>
      </c>
      <c r="AS142" s="351">
        <f t="shared" si="583"/>
        <v>42991.476562500007</v>
      </c>
      <c r="AT142" s="351">
        <f t="shared" si="583"/>
        <v>50211.261718750007</v>
      </c>
      <c r="AU142" s="351">
        <f t="shared" si="583"/>
        <v>88780.869140625</v>
      </c>
      <c r="AV142" s="351">
        <f t="shared" si="583"/>
        <v>104646.0654296875</v>
      </c>
      <c r="AW142" s="351">
        <f t="shared" si="583"/>
        <v>96713.46728515625</v>
      </c>
      <c r="AX142" s="350">
        <f>SUM(AL142:AW142)</f>
        <v>642134.15576171875</v>
      </c>
      <c r="AY142" s="7"/>
      <c r="AZ142" s="8"/>
      <c r="BA142" s="9"/>
      <c r="BB142" s="439">
        <f t="shared" ref="BB142:BM142" si="584">SUM(BB140:BB141)</f>
        <v>179896.79569463313</v>
      </c>
      <c r="BC142" s="439">
        <f t="shared" si="584"/>
        <v>290647.2730264946</v>
      </c>
      <c r="BD142" s="439">
        <f t="shared" si="584"/>
        <v>320824.30818070658</v>
      </c>
      <c r="BE142" s="439">
        <f t="shared" si="584"/>
        <v>308753.09411902179</v>
      </c>
      <c r="BF142" s="439">
        <f t="shared" si="584"/>
        <v>313581.77974369569</v>
      </c>
      <c r="BG142" s="439">
        <f t="shared" si="584"/>
        <v>311650.90549382608</v>
      </c>
      <c r="BH142" s="439">
        <f t="shared" si="584"/>
        <v>312423.45519377396</v>
      </c>
      <c r="BI142" s="439">
        <f t="shared" si="584"/>
        <v>312113.83531379484</v>
      </c>
      <c r="BJ142" s="439">
        <f t="shared" si="584"/>
        <v>312237.68326578644</v>
      </c>
      <c r="BK142" s="439">
        <f t="shared" si="584"/>
        <v>312187.94408498984</v>
      </c>
      <c r="BL142" s="439">
        <f t="shared" si="584"/>
        <v>312208.43975730846</v>
      </c>
      <c r="BM142" s="439">
        <f t="shared" si="584"/>
        <v>312199.64148838102</v>
      </c>
      <c r="BN142" s="438">
        <f>SUM(BB142:BM142)</f>
        <v>3598725.1553624123</v>
      </c>
      <c r="BO142" s="7"/>
      <c r="BP142" s="8"/>
      <c r="BQ142" s="9"/>
      <c r="BR142" s="439">
        <f>SUM(BR140:BR141)</f>
        <v>435147.47017810307</v>
      </c>
      <c r="BS142" s="439">
        <f t="shared" ref="BS142:CC142" si="585">SUM(BS140:BS141)</f>
        <v>863027.59316445666</v>
      </c>
      <c r="BT142" s="439">
        <f t="shared" si="585"/>
        <v>1045989.2890500069</v>
      </c>
      <c r="BU142" s="439">
        <f t="shared" si="585"/>
        <v>972804.41069578694</v>
      </c>
      <c r="BV142" s="439">
        <f t="shared" si="585"/>
        <v>1002078.9620374748</v>
      </c>
      <c r="BW142" s="439">
        <f t="shared" si="585"/>
        <v>990368.94150079961</v>
      </c>
      <c r="BX142" s="439">
        <f t="shared" si="585"/>
        <v>995053.1497154698</v>
      </c>
      <c r="BY142" s="439">
        <f t="shared" si="585"/>
        <v>993179.2664296017</v>
      </c>
      <c r="BZ142" s="439">
        <f t="shared" si="585"/>
        <v>993929.01974394906</v>
      </c>
      <c r="CA142" s="439">
        <f t="shared" si="585"/>
        <v>993629.51841820986</v>
      </c>
      <c r="CB142" s="439">
        <f t="shared" si="585"/>
        <v>993748.71894850559</v>
      </c>
      <c r="CC142" s="439">
        <f t="shared" si="585"/>
        <v>993701.43873638718</v>
      </c>
      <c r="CD142" s="438">
        <f>SUM(BR142:CC142)</f>
        <v>11272657.778618751</v>
      </c>
      <c r="CF142" s="7"/>
      <c r="CG142" s="8"/>
      <c r="CH142" s="9"/>
      <c r="CI142" s="439">
        <f>SUM(CI140:CI141)</f>
        <v>1389560.2765388137</v>
      </c>
      <c r="CJ142" s="439">
        <f t="shared" ref="CJ142:CT142" si="586">SUM(CJ140:CJ141)</f>
        <v>1761147.7598126652</v>
      </c>
      <c r="CK142" s="439">
        <f t="shared" si="586"/>
        <v>1892019.4718115397</v>
      </c>
      <c r="CL142" s="439">
        <f t="shared" si="586"/>
        <v>1859302.0438118211</v>
      </c>
      <c r="CM142" s="439">
        <f t="shared" si="586"/>
        <v>1867481.1508117507</v>
      </c>
      <c r="CN142" s="439">
        <f t="shared" si="586"/>
        <v>1865436.3740617684</v>
      </c>
      <c r="CO142" s="439">
        <f t="shared" si="586"/>
        <v>1865947.318249264</v>
      </c>
      <c r="CP142" s="439">
        <f t="shared" si="586"/>
        <v>1865819.3322023901</v>
      </c>
      <c r="CQ142" s="439">
        <f t="shared" si="586"/>
        <v>1865851.8287141086</v>
      </c>
      <c r="CR142" s="439">
        <f t="shared" si="586"/>
        <v>1865843.954586179</v>
      </c>
      <c r="CS142" s="439">
        <f t="shared" si="586"/>
        <v>1865845.923118161</v>
      </c>
      <c r="CT142" s="439">
        <f t="shared" si="586"/>
        <v>1865845.430985166</v>
      </c>
      <c r="CU142" s="438">
        <f>SUM(CI142:CT142)</f>
        <v>21830100.864703633</v>
      </c>
      <c r="CW142" s="7"/>
      <c r="CX142" s="8"/>
      <c r="CY142" s="9"/>
      <c r="CZ142" s="439">
        <f>SUM(CZ140:CZ141)</f>
        <v>3041109.2341654729</v>
      </c>
      <c r="DA142" s="439">
        <f t="shared" ref="DA142:DK142" si="587">SUM(DA140:DA141)</f>
        <v>4059215.0774880438</v>
      </c>
      <c r="DB142" s="439">
        <f t="shared" si="587"/>
        <v>3941346.7306279899</v>
      </c>
      <c r="DC142" s="439">
        <f t="shared" si="587"/>
        <v>3970813.5673430031</v>
      </c>
      <c r="DD142" s="439">
        <f t="shared" si="587"/>
        <v>3963447.6081642495</v>
      </c>
      <c r="DE142" s="439">
        <f t="shared" si="587"/>
        <v>3965289.0979589378</v>
      </c>
      <c r="DF142" s="439">
        <f t="shared" si="587"/>
        <v>3964828.2255102661</v>
      </c>
      <c r="DG142" s="439">
        <f t="shared" si="587"/>
        <v>3964943.6936224336</v>
      </c>
      <c r="DH142" s="439">
        <f t="shared" si="587"/>
        <v>3964914.3265943918</v>
      </c>
      <c r="DI142" s="439">
        <f t="shared" si="587"/>
        <v>3964922.418351402</v>
      </c>
      <c r="DJ142" s="439">
        <f t="shared" si="587"/>
        <v>3964919.6454121503</v>
      </c>
      <c r="DK142" s="439">
        <f t="shared" si="587"/>
        <v>3964921.0886469628</v>
      </c>
      <c r="DL142" s="438">
        <f>SUM(CZ142:DK142)</f>
        <v>46730670.7138853</v>
      </c>
    </row>
    <row r="143" spans="2:117" x14ac:dyDescent="0.2">
      <c r="B143" s="14" t="s">
        <v>41</v>
      </c>
      <c r="C143" s="7"/>
      <c r="D143" s="8"/>
      <c r="E143" s="9"/>
      <c r="F143" s="144">
        <f t="shared" ref="F143:Q143" si="588">F138-F142</f>
        <v>0</v>
      </c>
      <c r="G143" s="145">
        <f t="shared" si="588"/>
        <v>0</v>
      </c>
      <c r="H143" s="145">
        <f t="shared" si="588"/>
        <v>0</v>
      </c>
      <c r="I143" s="145">
        <f t="shared" si="588"/>
        <v>0</v>
      </c>
      <c r="J143" s="145">
        <f t="shared" si="588"/>
        <v>0</v>
      </c>
      <c r="K143" s="145">
        <f t="shared" si="588"/>
        <v>0</v>
      </c>
      <c r="L143" s="145">
        <f t="shared" si="588"/>
        <v>0</v>
      </c>
      <c r="M143" s="145">
        <f t="shared" si="588"/>
        <v>0</v>
      </c>
      <c r="N143" s="145">
        <f t="shared" si="588"/>
        <v>0</v>
      </c>
      <c r="O143" s="145">
        <f t="shared" si="588"/>
        <v>0</v>
      </c>
      <c r="P143" s="145">
        <f t="shared" si="588"/>
        <v>0</v>
      </c>
      <c r="Q143" s="146">
        <f t="shared" si="588"/>
        <v>0</v>
      </c>
      <c r="R143" s="148">
        <f>SUM(F143:Q143)</f>
        <v>0</v>
      </c>
      <c r="S143" s="7"/>
      <c r="T143" s="8"/>
      <c r="U143" s="9"/>
      <c r="V143" s="257">
        <f t="shared" ref="V143:AA143" si="589">V87-V141</f>
        <v>0</v>
      </c>
      <c r="W143" s="257">
        <f t="shared" si="589"/>
        <v>0</v>
      </c>
      <c r="X143" s="257">
        <f t="shared" si="589"/>
        <v>0</v>
      </c>
      <c r="Y143" s="257">
        <f t="shared" si="589"/>
        <v>0</v>
      </c>
      <c r="Z143" s="257">
        <f t="shared" si="589"/>
        <v>0</v>
      </c>
      <c r="AA143" s="257">
        <f t="shared" si="589"/>
        <v>0</v>
      </c>
      <c r="AB143" s="257">
        <f t="shared" ref="AB143:AG143" si="590">AB138-AB142</f>
        <v>0</v>
      </c>
      <c r="AC143" s="257">
        <f t="shared" si="590"/>
        <v>0</v>
      </c>
      <c r="AD143" s="257">
        <f t="shared" si="590"/>
        <v>0</v>
      </c>
      <c r="AE143" s="257">
        <f t="shared" si="590"/>
        <v>0</v>
      </c>
      <c r="AF143" s="257">
        <f t="shared" si="590"/>
        <v>0</v>
      </c>
      <c r="AG143" s="257">
        <f t="shared" si="590"/>
        <v>0</v>
      </c>
      <c r="AH143" s="237">
        <f>SUM(V143:AG143)</f>
        <v>0</v>
      </c>
      <c r="AI143" s="7"/>
      <c r="AJ143" s="8"/>
      <c r="AK143" s="9"/>
      <c r="AL143" s="351">
        <f>AL138-AL142</f>
        <v>4257.7409999999991</v>
      </c>
      <c r="AM143" s="351">
        <f>AM138-AM142</f>
        <v>27676.816500000001</v>
      </c>
      <c r="AN143" s="351">
        <f t="shared" ref="AN143:AW143" si="591">AN138-AN142</f>
        <v>37257.983749999999</v>
      </c>
      <c r="AO143" s="351">
        <f t="shared" si="591"/>
        <v>32467.400125000007</v>
      </c>
      <c r="AP143" s="351">
        <f t="shared" si="591"/>
        <v>34862.691937499992</v>
      </c>
      <c r="AQ143" s="351">
        <f t="shared" si="591"/>
        <v>33664.546031250014</v>
      </c>
      <c r="AR143" s="351">
        <f t="shared" si="591"/>
        <v>34264.118984375003</v>
      </c>
      <c r="AS143" s="351">
        <f t="shared" si="591"/>
        <v>33964.332507812498</v>
      </c>
      <c r="AT143" s="351">
        <f t="shared" si="591"/>
        <v>39667.735746093742</v>
      </c>
      <c r="AU143" s="351">
        <f t="shared" si="591"/>
        <v>70140.594126953132</v>
      </c>
      <c r="AV143" s="351">
        <f t="shared" si="591"/>
        <v>82674.214936523465</v>
      </c>
      <c r="AW143" s="351">
        <f t="shared" si="591"/>
        <v>76407.404531738284</v>
      </c>
      <c r="AX143" s="350">
        <f>SUM(AL143:AW143)</f>
        <v>507305.58017724613</v>
      </c>
      <c r="AY143" s="7"/>
      <c r="AZ143" s="8"/>
      <c r="BA143" s="9"/>
      <c r="BB143" s="439">
        <f>BB138-BB142</f>
        <v>142143.27335107283</v>
      </c>
      <c r="BC143" s="439">
        <f t="shared" ref="BC143:BM143" si="592">BC138-BC142</f>
        <v>229663.45870207093</v>
      </c>
      <c r="BD143" s="439">
        <f t="shared" si="592"/>
        <v>253525.69880418526</v>
      </c>
      <c r="BE143" s="439">
        <f t="shared" si="592"/>
        <v>244007.43973640853</v>
      </c>
      <c r="BF143" s="439">
        <f t="shared" si="592"/>
        <v>247837.50071495463</v>
      </c>
      <c r="BG143" s="439">
        <f t="shared" si="592"/>
        <v>246324.96400604217</v>
      </c>
      <c r="BH143" s="439">
        <f t="shared" si="592"/>
        <v>246947.35541179974</v>
      </c>
      <c r="BI143" s="439">
        <f t="shared" si="592"/>
        <v>246714.37848141528</v>
      </c>
      <c r="BJ143" s="439">
        <f t="shared" si="592"/>
        <v>246821.02643149783</v>
      </c>
      <c r="BK143" s="439">
        <f t="shared" si="592"/>
        <v>246790.3422821525</v>
      </c>
      <c r="BL143" s="439">
        <f t="shared" si="592"/>
        <v>246812.31909374229</v>
      </c>
      <c r="BM143" s="439">
        <f t="shared" si="592"/>
        <v>246813.1436269767</v>
      </c>
      <c r="BN143" s="438">
        <f>SUM(BB143:BM143)</f>
        <v>2844400.9006423187</v>
      </c>
      <c r="BO143" s="7"/>
      <c r="BP143" s="8"/>
      <c r="BQ143" s="9"/>
      <c r="BR143" s="439">
        <f>BR138-BR142</f>
        <v>344278.16504694102</v>
      </c>
      <c r="BS143" s="439">
        <f t="shared" ref="BS143:CC143" si="593">BS138-BS142</f>
        <v>683001.42139856319</v>
      </c>
      <c r="BT143" s="439">
        <f t="shared" si="593"/>
        <v>828145.30851284077</v>
      </c>
      <c r="BU143" s="439">
        <f t="shared" si="593"/>
        <v>770846.60140151728</v>
      </c>
      <c r="BV143" s="439">
        <f t="shared" si="593"/>
        <v>794429.3010136364</v>
      </c>
      <c r="BW143" s="439">
        <f t="shared" si="593"/>
        <v>785577.26084042911</v>
      </c>
      <c r="BX143" s="439">
        <f t="shared" si="593"/>
        <v>789626.11162239767</v>
      </c>
      <c r="BY143" s="439">
        <f t="shared" si="593"/>
        <v>788451.47668321012</v>
      </c>
      <c r="BZ143" s="439">
        <f t="shared" si="593"/>
        <v>789310.24786078522</v>
      </c>
      <c r="CA143" s="439">
        <f t="shared" si="593"/>
        <v>789306.81694141752</v>
      </c>
      <c r="CB143" s="439">
        <f t="shared" si="593"/>
        <v>789606.70716686896</v>
      </c>
      <c r="CC143" s="439">
        <f t="shared" si="593"/>
        <v>789747.02920218033</v>
      </c>
      <c r="CD143" s="438">
        <f>SUM(BR143:CC143)</f>
        <v>8942326.4476907887</v>
      </c>
      <c r="CF143" s="7"/>
      <c r="CG143" s="8"/>
      <c r="CH143" s="9"/>
      <c r="CI143" s="439">
        <f>CI138-CI142</f>
        <v>1104066.2064409463</v>
      </c>
      <c r="CJ143" s="439">
        <f t="shared" ref="CJ143:CT143" si="594">CJ138-CJ142</f>
        <v>1398223.9315533228</v>
      </c>
      <c r="CK143" s="439">
        <f t="shared" si="594"/>
        <v>1502130.3097085373</v>
      </c>
      <c r="CL143" s="439">
        <f t="shared" si="594"/>
        <v>1476729.9455068905</v>
      </c>
      <c r="CM143" s="439">
        <f t="shared" si="594"/>
        <v>1483584.9256023138</v>
      </c>
      <c r="CN143" s="439">
        <f t="shared" si="594"/>
        <v>1482312.739742843</v>
      </c>
      <c r="CO143" s="439">
        <f t="shared" si="594"/>
        <v>1483017.4004765472</v>
      </c>
      <c r="CP143" s="439">
        <f t="shared" si="594"/>
        <v>1483179.5540283539</v>
      </c>
      <c r="CQ143" s="439">
        <f t="shared" si="594"/>
        <v>1483434.3257837305</v>
      </c>
      <c r="CR143" s="439">
        <f t="shared" si="594"/>
        <v>1483629.2167202984</v>
      </c>
      <c r="CS143" s="439">
        <f t="shared" si="594"/>
        <v>1483806.9736271426</v>
      </c>
      <c r="CT143" s="439">
        <f t="shared" si="594"/>
        <v>1483960.7040862932</v>
      </c>
      <c r="CU143" s="438">
        <f>SUM(CI143:CT143)</f>
        <v>17348076.23327722</v>
      </c>
      <c r="CW143" s="7"/>
      <c r="CX143" s="8"/>
      <c r="CY143" s="9"/>
      <c r="CZ143" s="439">
        <f>CZ138-CZ142</f>
        <v>2415216.5529632214</v>
      </c>
      <c r="DA143" s="439">
        <f t="shared" ref="DA143:DK143" si="595">DA138-DA142</f>
        <v>3220895.8078911216</v>
      </c>
      <c r="DB143" s="439">
        <f t="shared" si="595"/>
        <v>3128939.1761339246</v>
      </c>
      <c r="DC143" s="439">
        <f t="shared" si="595"/>
        <v>3153237.9946223861</v>
      </c>
      <c r="DD143" s="439">
        <f t="shared" si="595"/>
        <v>3148308.2742307871</v>
      </c>
      <c r="DE143" s="439">
        <f t="shared" si="595"/>
        <v>3150543.2217803891</v>
      </c>
      <c r="DF143" s="439">
        <f t="shared" si="595"/>
        <v>3150862.1876632278</v>
      </c>
      <c r="DG143" s="439">
        <f t="shared" si="595"/>
        <v>3151549.7486164765</v>
      </c>
      <c r="DH143" s="439">
        <f t="shared" si="595"/>
        <v>3152049.9667491289</v>
      </c>
      <c r="DI143" s="439">
        <f t="shared" si="595"/>
        <v>3152511.8195405607</v>
      </c>
      <c r="DJ143" s="439">
        <f t="shared" si="595"/>
        <v>3152911.3065017224</v>
      </c>
      <c r="DK143" s="439">
        <f t="shared" si="595"/>
        <v>3153260.6099005756</v>
      </c>
      <c r="DL143" s="438">
        <f>SUM(CZ143:DK143)</f>
        <v>37130286.666593522</v>
      </c>
    </row>
    <row r="144" spans="2:117" x14ac:dyDescent="0.2">
      <c r="B144" s="45" t="s">
        <v>42</v>
      </c>
      <c r="C144" s="7"/>
      <c r="D144" s="8"/>
      <c r="E144" s="9"/>
      <c r="F144" s="182" t="e">
        <f t="shared" ref="F144:R144" si="596">F143/F138</f>
        <v>#DIV/0!</v>
      </c>
      <c r="G144" s="183" t="e">
        <f t="shared" si="596"/>
        <v>#DIV/0!</v>
      </c>
      <c r="H144" s="183" t="e">
        <f t="shared" si="596"/>
        <v>#DIV/0!</v>
      </c>
      <c r="I144" s="183" t="e">
        <f t="shared" si="596"/>
        <v>#DIV/0!</v>
      </c>
      <c r="J144" s="183" t="e">
        <f t="shared" si="596"/>
        <v>#DIV/0!</v>
      </c>
      <c r="K144" s="183" t="e">
        <f t="shared" si="596"/>
        <v>#DIV/0!</v>
      </c>
      <c r="L144" s="183" t="e">
        <f t="shared" si="596"/>
        <v>#DIV/0!</v>
      </c>
      <c r="M144" s="187" t="e">
        <f t="shared" si="596"/>
        <v>#DIV/0!</v>
      </c>
      <c r="N144" s="187" t="e">
        <f t="shared" si="596"/>
        <v>#DIV/0!</v>
      </c>
      <c r="O144" s="187" t="e">
        <f t="shared" si="596"/>
        <v>#DIV/0!</v>
      </c>
      <c r="P144" s="187" t="e">
        <f t="shared" si="596"/>
        <v>#DIV/0!</v>
      </c>
      <c r="Q144" s="188" t="e">
        <f t="shared" si="596"/>
        <v>#DIV/0!</v>
      </c>
      <c r="R144" s="189" t="e">
        <f t="shared" si="596"/>
        <v>#DIV/0!</v>
      </c>
      <c r="S144" s="7"/>
      <c r="T144" s="8"/>
      <c r="U144" s="9"/>
      <c r="V144" s="260" t="e">
        <f t="shared" ref="V144:AH144" si="597">V143/V138</f>
        <v>#DIV/0!</v>
      </c>
      <c r="W144" s="260" t="e">
        <f t="shared" si="597"/>
        <v>#DIV/0!</v>
      </c>
      <c r="X144" s="260" t="e">
        <f t="shared" si="597"/>
        <v>#DIV/0!</v>
      </c>
      <c r="Y144" s="260" t="e">
        <f t="shared" si="597"/>
        <v>#DIV/0!</v>
      </c>
      <c r="Z144" s="260" t="e">
        <f t="shared" si="597"/>
        <v>#DIV/0!</v>
      </c>
      <c r="AA144" s="260" t="e">
        <f t="shared" si="597"/>
        <v>#DIV/0!</v>
      </c>
      <c r="AB144" s="260" t="e">
        <f t="shared" si="597"/>
        <v>#DIV/0!</v>
      </c>
      <c r="AC144" s="260" t="e">
        <f t="shared" si="597"/>
        <v>#DIV/0!</v>
      </c>
      <c r="AD144" s="260" t="e">
        <f t="shared" si="597"/>
        <v>#DIV/0!</v>
      </c>
      <c r="AE144" s="260" t="e">
        <f t="shared" si="597"/>
        <v>#DIV/0!</v>
      </c>
      <c r="AF144" s="260" t="e">
        <f t="shared" si="597"/>
        <v>#DIV/0!</v>
      </c>
      <c r="AG144" s="261" t="e">
        <f t="shared" si="597"/>
        <v>#DIV/0!</v>
      </c>
      <c r="AH144" s="262" t="e">
        <f t="shared" si="597"/>
        <v>#DIV/0!</v>
      </c>
      <c r="AI144" s="7"/>
      <c r="AJ144" s="8"/>
      <c r="AK144" s="9"/>
      <c r="AL144" s="372">
        <f t="shared" ref="AL144:AX144" si="598">AL143/AL138</f>
        <v>0.44131999397579175</v>
      </c>
      <c r="AM144" s="372">
        <f t="shared" si="598"/>
        <v>0.44134391348511209</v>
      </c>
      <c r="AN144" s="372">
        <f t="shared" si="598"/>
        <v>0.44135257006943751</v>
      </c>
      <c r="AO144" s="372">
        <f t="shared" si="598"/>
        <v>0.44134888037775788</v>
      </c>
      <c r="AP144" s="372">
        <f t="shared" si="598"/>
        <v>0.44135085196873158</v>
      </c>
      <c r="AQ144" s="372">
        <f t="shared" si="598"/>
        <v>0.4413433462240216</v>
      </c>
      <c r="AR144" s="372">
        <f t="shared" si="598"/>
        <v>0.44135360514390465</v>
      </c>
      <c r="AS144" s="372">
        <f t="shared" si="598"/>
        <v>0.44134852089957471</v>
      </c>
      <c r="AT144" s="372">
        <f t="shared" si="598"/>
        <v>0.44134599700680699</v>
      </c>
      <c r="AU144" s="372">
        <f t="shared" si="598"/>
        <v>0.44135381517886291</v>
      </c>
      <c r="AV144" s="372">
        <f t="shared" si="598"/>
        <v>0.44135218447727848</v>
      </c>
      <c r="AW144" s="373">
        <f t="shared" si="598"/>
        <v>0.44135293295283551</v>
      </c>
      <c r="AX144" s="374">
        <f t="shared" si="598"/>
        <v>0.4413503068630506</v>
      </c>
      <c r="AY144" s="7"/>
      <c r="AZ144" s="8"/>
      <c r="BA144" s="9"/>
      <c r="BB144" s="461">
        <f t="shared" ref="BB144:BN144" si="599">BB143/BB138</f>
        <v>0.4413838121830081</v>
      </c>
      <c r="BC144" s="461">
        <f t="shared" si="599"/>
        <v>0.4413967360217379</v>
      </c>
      <c r="BD144" s="461">
        <f t="shared" si="599"/>
        <v>0.44141324231037088</v>
      </c>
      <c r="BE144" s="461">
        <f t="shared" si="599"/>
        <v>0.44143426455302348</v>
      </c>
      <c r="BF144" s="461">
        <f t="shared" si="599"/>
        <v>0.44144814640580976</v>
      </c>
      <c r="BG144" s="461">
        <f t="shared" si="599"/>
        <v>0.44146167866870512</v>
      </c>
      <c r="BH144" s="461">
        <f t="shared" si="599"/>
        <v>0.44147343895984675</v>
      </c>
      <c r="BI144" s="461">
        <f t="shared" si="599"/>
        <v>0.441485187023551</v>
      </c>
      <c r="BJ144" s="461">
        <f t="shared" si="599"/>
        <v>0.44149392926039016</v>
      </c>
      <c r="BK144" s="461">
        <f t="shared" si="599"/>
        <v>0.44150255618347617</v>
      </c>
      <c r="BL144" s="461">
        <f t="shared" si="599"/>
        <v>0.44150832538135604</v>
      </c>
      <c r="BM144" s="462">
        <f t="shared" si="599"/>
        <v>0.44151609801919722</v>
      </c>
      <c r="BN144" s="463">
        <f t="shared" si="599"/>
        <v>0.44146286692489162</v>
      </c>
      <c r="BO144" s="7"/>
      <c r="BP144" s="8"/>
      <c r="BQ144" s="9"/>
      <c r="BR144" s="461">
        <f t="shared" ref="BR144:CD144" si="600">BR143/BR138</f>
        <v>0.44170752088175463</v>
      </c>
      <c r="BS144" s="461">
        <f t="shared" si="600"/>
        <v>0.44177788059922751</v>
      </c>
      <c r="BT144" s="461">
        <f t="shared" si="600"/>
        <v>0.44188144735696849</v>
      </c>
      <c r="BU144" s="461">
        <f t="shared" si="600"/>
        <v>0.44208766321554505</v>
      </c>
      <c r="BV144" s="461">
        <f t="shared" si="600"/>
        <v>0.44220742946342612</v>
      </c>
      <c r="BW144" s="461">
        <f t="shared" si="600"/>
        <v>0.44234293798134378</v>
      </c>
      <c r="BX144" s="461">
        <f t="shared" si="600"/>
        <v>0.44244707087057322</v>
      </c>
      <c r="BY144" s="461">
        <f t="shared" si="600"/>
        <v>0.44254483131877898</v>
      </c>
      <c r="BZ144" s="461">
        <f t="shared" si="600"/>
        <v>0.44262722462420595</v>
      </c>
      <c r="CA144" s="461">
        <f t="shared" si="600"/>
        <v>0.44270050550190304</v>
      </c>
      <c r="CB144" s="461">
        <f t="shared" si="600"/>
        <v>0.44276463098937252</v>
      </c>
      <c r="CC144" s="461">
        <f t="shared" si="600"/>
        <v>0.44282021230197038</v>
      </c>
      <c r="CD144" s="463">
        <f t="shared" si="600"/>
        <v>0.44236128742818742</v>
      </c>
      <c r="CF144" s="7"/>
      <c r="CG144" s="8"/>
      <c r="CH144" s="9"/>
      <c r="CI144" s="461">
        <f t="shared" ref="CI144:CU144" si="601">CI143/CI138</f>
        <v>0.44275524581437792</v>
      </c>
      <c r="CJ144" s="461">
        <f t="shared" si="601"/>
        <v>0.44256392350872331</v>
      </c>
      <c r="CK144" s="461">
        <f t="shared" si="601"/>
        <v>0.44256453203305751</v>
      </c>
      <c r="CL144" s="461">
        <f t="shared" si="601"/>
        <v>0.44266060704306076</v>
      </c>
      <c r="CM144" s="461">
        <f t="shared" si="601"/>
        <v>0.44272028416398168</v>
      </c>
      <c r="CN144" s="461">
        <f t="shared" si="601"/>
        <v>0.44277892080695413</v>
      </c>
      <c r="CO144" s="461">
        <f t="shared" si="601"/>
        <v>0.44282861273044238</v>
      </c>
      <c r="CP144" s="461">
        <f t="shared" si="601"/>
        <v>0.44287251337299005</v>
      </c>
      <c r="CQ144" s="461">
        <f t="shared" si="601"/>
        <v>0.4429105956777058</v>
      </c>
      <c r="CR144" s="461">
        <f t="shared" si="601"/>
        <v>0.44294405144962007</v>
      </c>
      <c r="CS144" s="461">
        <f t="shared" si="601"/>
        <v>0.4429733525730043</v>
      </c>
      <c r="CT144" s="461">
        <f t="shared" si="601"/>
        <v>0.44299898091106604</v>
      </c>
      <c r="CU144" s="463">
        <f t="shared" si="601"/>
        <v>0.44279947456185498</v>
      </c>
      <c r="CW144" s="7"/>
      <c r="CX144" s="8"/>
      <c r="CY144" s="9"/>
      <c r="CZ144" s="461">
        <f t="shared" ref="CZ144:DL144" si="602">CZ143/CZ138</f>
        <v>0.44264522449532678</v>
      </c>
      <c r="DA144" s="461">
        <f t="shared" si="602"/>
        <v>0.44242400405737359</v>
      </c>
      <c r="DB144" s="461">
        <f t="shared" si="602"/>
        <v>0.4425477579543784</v>
      </c>
      <c r="DC144" s="461">
        <f t="shared" si="602"/>
        <v>0.44261863732952378</v>
      </c>
      <c r="DD144" s="461">
        <f t="shared" si="602"/>
        <v>0.44269071187107828</v>
      </c>
      <c r="DE144" s="461">
        <f t="shared" si="602"/>
        <v>0.44275118920955719</v>
      </c>
      <c r="DF144" s="461">
        <f t="shared" si="602"/>
        <v>0.44280484460509145</v>
      </c>
      <c r="DG144" s="461">
        <f t="shared" si="602"/>
        <v>0.44285149339292751</v>
      </c>
      <c r="DH144" s="461">
        <f t="shared" si="602"/>
        <v>0.44289248011223459</v>
      </c>
      <c r="DI144" s="461">
        <f t="shared" si="602"/>
        <v>0.44292812749250909</v>
      </c>
      <c r="DJ144" s="461">
        <f t="shared" si="602"/>
        <v>0.44295956560389427</v>
      </c>
      <c r="DK144" s="461">
        <f t="shared" si="602"/>
        <v>0.44298681087952518</v>
      </c>
      <c r="DL144" s="463">
        <f t="shared" si="602"/>
        <v>0.44276010942890465</v>
      </c>
    </row>
    <row r="145" spans="2:117" x14ac:dyDescent="0.2">
      <c r="B145" s="50" t="s">
        <v>43</v>
      </c>
      <c r="C145" s="7"/>
      <c r="D145" s="8"/>
      <c r="E145" s="9"/>
      <c r="F145" s="184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6"/>
      <c r="R145" s="181"/>
      <c r="S145" s="7"/>
      <c r="T145" s="8"/>
      <c r="U145" s="9"/>
      <c r="V145" s="263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5"/>
      <c r="AH145" s="259"/>
      <c r="AI145" s="7"/>
      <c r="AJ145" s="8"/>
      <c r="AK145" s="9"/>
      <c r="AL145" s="375"/>
      <c r="AM145" s="376"/>
      <c r="AN145" s="376"/>
      <c r="AO145" s="376"/>
      <c r="AP145" s="376"/>
      <c r="AQ145" s="376"/>
      <c r="AR145" s="376"/>
      <c r="AS145" s="376"/>
      <c r="AT145" s="376"/>
      <c r="AU145" s="376"/>
      <c r="AV145" s="376"/>
      <c r="AW145" s="377"/>
      <c r="AX145" s="371"/>
      <c r="AY145" s="7"/>
      <c r="AZ145" s="8"/>
      <c r="BA145" s="9"/>
      <c r="BB145" s="464"/>
      <c r="BC145" s="465"/>
      <c r="BD145" s="465"/>
      <c r="BE145" s="465"/>
      <c r="BF145" s="465"/>
      <c r="BG145" s="465"/>
      <c r="BH145" s="465"/>
      <c r="BI145" s="465"/>
      <c r="BJ145" s="465"/>
      <c r="BK145" s="465"/>
      <c r="BL145" s="465"/>
      <c r="BM145" s="466"/>
      <c r="BN145" s="460"/>
      <c r="BO145" s="7"/>
      <c r="BP145" s="8"/>
      <c r="BQ145" s="9"/>
      <c r="BR145" s="464"/>
      <c r="BS145" s="465"/>
      <c r="BT145" s="465"/>
      <c r="BU145" s="465"/>
      <c r="BV145" s="465"/>
      <c r="BW145" s="465"/>
      <c r="BX145" s="465"/>
      <c r="BY145" s="465"/>
      <c r="BZ145" s="465"/>
      <c r="CA145" s="465"/>
      <c r="CB145" s="465"/>
      <c r="CC145" s="466"/>
      <c r="CD145" s="460"/>
      <c r="CF145" s="7"/>
      <c r="CG145" s="8"/>
      <c r="CH145" s="9"/>
      <c r="CI145" s="464"/>
      <c r="CJ145" s="465"/>
      <c r="CK145" s="465"/>
      <c r="CL145" s="465"/>
      <c r="CM145" s="465"/>
      <c r="CN145" s="465"/>
      <c r="CO145" s="465"/>
      <c r="CP145" s="465"/>
      <c r="CQ145" s="465"/>
      <c r="CR145" s="465"/>
      <c r="CS145" s="465"/>
      <c r="CT145" s="466"/>
      <c r="CU145" s="460"/>
      <c r="CW145" s="7"/>
      <c r="CX145" s="8"/>
      <c r="CY145" s="9"/>
      <c r="CZ145" s="464"/>
      <c r="DA145" s="465"/>
      <c r="DB145" s="465"/>
      <c r="DC145" s="465"/>
      <c r="DD145" s="465"/>
      <c r="DE145" s="465"/>
      <c r="DF145" s="465"/>
      <c r="DG145" s="465"/>
      <c r="DH145" s="465"/>
      <c r="DI145" s="465"/>
      <c r="DJ145" s="465"/>
      <c r="DK145" s="466"/>
      <c r="DL145" s="460"/>
    </row>
    <row r="146" spans="2:117" outlineLevel="1" x14ac:dyDescent="0.2">
      <c r="B146" s="50" t="s">
        <v>44</v>
      </c>
      <c r="C146" s="7"/>
      <c r="D146" s="8"/>
      <c r="E146" s="9"/>
      <c r="F146" s="184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6"/>
      <c r="R146" s="181"/>
      <c r="S146" s="7"/>
      <c r="T146" s="8"/>
      <c r="U146" s="9"/>
      <c r="V146" s="263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5"/>
      <c r="AH146" s="259"/>
      <c r="AI146" s="7"/>
      <c r="AJ146" s="8"/>
      <c r="AK146" s="9"/>
      <c r="AL146" s="375"/>
      <c r="AM146" s="376"/>
      <c r="AN146" s="376"/>
      <c r="AO146" s="376"/>
      <c r="AP146" s="376"/>
      <c r="AQ146" s="376"/>
      <c r="AR146" s="376"/>
      <c r="AS146" s="376"/>
      <c r="AT146" s="376"/>
      <c r="AU146" s="376"/>
      <c r="AV146" s="376"/>
      <c r="AW146" s="377"/>
      <c r="AX146" s="371"/>
      <c r="AY146" s="7"/>
      <c r="AZ146" s="8"/>
      <c r="BA146" s="9"/>
      <c r="BB146" s="464"/>
      <c r="BC146" s="465"/>
      <c r="BD146" s="465"/>
      <c r="BE146" s="465"/>
      <c r="BF146" s="465"/>
      <c r="BG146" s="465"/>
      <c r="BH146" s="465"/>
      <c r="BI146" s="465"/>
      <c r="BJ146" s="465"/>
      <c r="BK146" s="465"/>
      <c r="BL146" s="465"/>
      <c r="BM146" s="466"/>
      <c r="BN146" s="460"/>
      <c r="BO146" s="7"/>
      <c r="BP146" s="8"/>
      <c r="BQ146" s="9"/>
      <c r="BR146" s="464"/>
      <c r="BS146" s="465"/>
      <c r="BT146" s="465"/>
      <c r="BU146" s="465"/>
      <c r="BV146" s="465"/>
      <c r="BW146" s="465"/>
      <c r="BX146" s="465"/>
      <c r="BY146" s="465"/>
      <c r="BZ146" s="465"/>
      <c r="CA146" s="465"/>
      <c r="CB146" s="465"/>
      <c r="CC146" s="466"/>
      <c r="CD146" s="460"/>
      <c r="CF146" s="7"/>
      <c r="CG146" s="8"/>
      <c r="CH146" s="9"/>
      <c r="CI146" s="464"/>
      <c r="CJ146" s="465"/>
      <c r="CK146" s="465"/>
      <c r="CL146" s="465"/>
      <c r="CM146" s="465"/>
      <c r="CN146" s="465"/>
      <c r="CO146" s="465"/>
      <c r="CP146" s="465"/>
      <c r="CQ146" s="465"/>
      <c r="CR146" s="465"/>
      <c r="CS146" s="465"/>
      <c r="CT146" s="466"/>
      <c r="CU146" s="460"/>
      <c r="CW146" s="7"/>
      <c r="CX146" s="8"/>
      <c r="CY146" s="9"/>
      <c r="CZ146" s="464"/>
      <c r="DA146" s="465"/>
      <c r="DB146" s="465"/>
      <c r="DC146" s="465"/>
      <c r="DD146" s="465"/>
      <c r="DE146" s="465"/>
      <c r="DF146" s="465"/>
      <c r="DG146" s="465"/>
      <c r="DH146" s="465"/>
      <c r="DI146" s="465"/>
      <c r="DJ146" s="465"/>
      <c r="DK146" s="466"/>
      <c r="DL146" s="460"/>
    </row>
    <row r="147" spans="2:117" outlineLevel="1" x14ac:dyDescent="0.2">
      <c r="B147" s="43" t="s">
        <v>140</v>
      </c>
      <c r="C147" s="7" t="s">
        <v>24</v>
      </c>
      <c r="D147" s="174">
        <v>0</v>
      </c>
      <c r="E147" s="190"/>
      <c r="F147" s="145">
        <v>0</v>
      </c>
      <c r="G147" s="145">
        <v>0</v>
      </c>
      <c r="H147" s="145">
        <v>0</v>
      </c>
      <c r="I147" s="145">
        <v>0</v>
      </c>
      <c r="J147" s="145">
        <v>0</v>
      </c>
      <c r="K147" s="145">
        <v>0</v>
      </c>
      <c r="L147" s="145">
        <v>0</v>
      </c>
      <c r="M147" s="145">
        <f t="shared" ref="M147:Q153" si="603">$D147</f>
        <v>0</v>
      </c>
      <c r="N147" s="145">
        <f t="shared" si="603"/>
        <v>0</v>
      </c>
      <c r="O147" s="145">
        <f t="shared" si="603"/>
        <v>0</v>
      </c>
      <c r="P147" s="145">
        <f t="shared" si="603"/>
        <v>0</v>
      </c>
      <c r="Q147" s="146">
        <f t="shared" si="603"/>
        <v>0</v>
      </c>
      <c r="R147" s="148">
        <f t="shared" ref="R147:R155" si="604">SUM(F147:Q147)</f>
        <v>0</v>
      </c>
      <c r="S147" s="7" t="s">
        <v>24</v>
      </c>
      <c r="T147" s="174">
        <v>0</v>
      </c>
      <c r="U147" s="190"/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235">
        <v>0</v>
      </c>
      <c r="AD147" s="235">
        <v>0</v>
      </c>
      <c r="AE147" s="235">
        <f t="shared" ref="AA147:AG152" si="605">$T147</f>
        <v>0</v>
      </c>
      <c r="AF147" s="235">
        <f t="shared" si="605"/>
        <v>0</v>
      </c>
      <c r="AG147" s="235">
        <f t="shared" si="605"/>
        <v>0</v>
      </c>
      <c r="AH147" s="237">
        <f t="shared" ref="AH147:AH155" si="606">SUM(V147:AG147)</f>
        <v>0</v>
      </c>
      <c r="AI147" s="7" t="s">
        <v>24</v>
      </c>
      <c r="AJ147" s="174">
        <v>5000</v>
      </c>
      <c r="AK147" s="190"/>
      <c r="AL147" s="349">
        <v>0</v>
      </c>
      <c r="AM147" s="349">
        <v>0</v>
      </c>
      <c r="AN147" s="349">
        <v>0</v>
      </c>
      <c r="AO147" s="349">
        <v>0</v>
      </c>
      <c r="AP147" s="349">
        <v>0</v>
      </c>
      <c r="AQ147" s="349">
        <v>0</v>
      </c>
      <c r="AR147" s="349">
        <v>0</v>
      </c>
      <c r="AS147" s="349">
        <v>0</v>
      </c>
      <c r="AT147" s="349">
        <f t="shared" ref="AT147:AW147" si="607">$AJ$147</f>
        <v>5000</v>
      </c>
      <c r="AU147" s="349">
        <f t="shared" si="607"/>
        <v>5000</v>
      </c>
      <c r="AV147" s="349">
        <f t="shared" si="607"/>
        <v>5000</v>
      </c>
      <c r="AW147" s="349">
        <f t="shared" si="607"/>
        <v>5000</v>
      </c>
      <c r="AX147" s="350">
        <f t="shared" ref="AX147:AX155" si="608">SUM(AL147:AW147)</f>
        <v>20000</v>
      </c>
      <c r="AY147" s="7" t="s">
        <v>24</v>
      </c>
      <c r="AZ147" s="174">
        <v>5000</v>
      </c>
      <c r="BA147" s="190"/>
      <c r="BB147" s="437">
        <f>$AZ$147</f>
        <v>5000</v>
      </c>
      <c r="BC147" s="437">
        <f t="shared" ref="BC147:BM147" si="609">$AZ$147</f>
        <v>5000</v>
      </c>
      <c r="BD147" s="437">
        <f t="shared" si="609"/>
        <v>5000</v>
      </c>
      <c r="BE147" s="437">
        <f t="shared" si="609"/>
        <v>5000</v>
      </c>
      <c r="BF147" s="437">
        <f t="shared" si="609"/>
        <v>5000</v>
      </c>
      <c r="BG147" s="437">
        <f t="shared" si="609"/>
        <v>5000</v>
      </c>
      <c r="BH147" s="437">
        <f t="shared" si="609"/>
        <v>5000</v>
      </c>
      <c r="BI147" s="437">
        <f t="shared" si="609"/>
        <v>5000</v>
      </c>
      <c r="BJ147" s="437">
        <f t="shared" si="609"/>
        <v>5000</v>
      </c>
      <c r="BK147" s="437">
        <f t="shared" si="609"/>
        <v>5000</v>
      </c>
      <c r="BL147" s="437">
        <f t="shared" si="609"/>
        <v>5000</v>
      </c>
      <c r="BM147" s="437">
        <f t="shared" si="609"/>
        <v>5000</v>
      </c>
      <c r="BN147" s="438">
        <f t="shared" ref="BN147:BN154" si="610">SUM(BB147:BM147)</f>
        <v>60000</v>
      </c>
      <c r="BO147" s="7" t="s">
        <v>24</v>
      </c>
      <c r="BP147" s="174">
        <f>(AZ147*0.5)+AZ147</f>
        <v>7500</v>
      </c>
      <c r="BQ147" s="190"/>
      <c r="BR147" s="437">
        <f>$BP$147</f>
        <v>7500</v>
      </c>
      <c r="BS147" s="437">
        <f t="shared" ref="BS147:CC147" si="611">$BP$147</f>
        <v>7500</v>
      </c>
      <c r="BT147" s="437">
        <f t="shared" si="611"/>
        <v>7500</v>
      </c>
      <c r="BU147" s="437">
        <f t="shared" si="611"/>
        <v>7500</v>
      </c>
      <c r="BV147" s="437">
        <f t="shared" si="611"/>
        <v>7500</v>
      </c>
      <c r="BW147" s="437">
        <f t="shared" si="611"/>
        <v>7500</v>
      </c>
      <c r="BX147" s="437">
        <f t="shared" si="611"/>
        <v>7500</v>
      </c>
      <c r="BY147" s="437">
        <f t="shared" si="611"/>
        <v>7500</v>
      </c>
      <c r="BZ147" s="437">
        <f t="shared" si="611"/>
        <v>7500</v>
      </c>
      <c r="CA147" s="437">
        <f t="shared" si="611"/>
        <v>7500</v>
      </c>
      <c r="CB147" s="437">
        <f t="shared" si="611"/>
        <v>7500</v>
      </c>
      <c r="CC147" s="437">
        <f t="shared" si="611"/>
        <v>7500</v>
      </c>
      <c r="CD147" s="438">
        <f t="shared" ref="CD147:CD155" si="612">SUM(BR147:CC147)</f>
        <v>90000</v>
      </c>
      <c r="CF147" s="7" t="s">
        <v>24</v>
      </c>
      <c r="CG147" s="648">
        <f>(BP147*0.5)+BP147</f>
        <v>11250</v>
      </c>
      <c r="CH147" s="190"/>
      <c r="CI147" s="437">
        <f t="shared" ref="CI147:CI154" si="613">$CG147</f>
        <v>11250</v>
      </c>
      <c r="CJ147" s="437">
        <f t="shared" ref="CJ147:CT154" si="614">$CG147</f>
        <v>11250</v>
      </c>
      <c r="CK147" s="437">
        <f t="shared" si="614"/>
        <v>11250</v>
      </c>
      <c r="CL147" s="437">
        <f t="shared" si="614"/>
        <v>11250</v>
      </c>
      <c r="CM147" s="437">
        <f t="shared" si="614"/>
        <v>11250</v>
      </c>
      <c r="CN147" s="437">
        <f t="shared" si="614"/>
        <v>11250</v>
      </c>
      <c r="CO147" s="437">
        <f t="shared" si="614"/>
        <v>11250</v>
      </c>
      <c r="CP147" s="437">
        <f t="shared" si="614"/>
        <v>11250</v>
      </c>
      <c r="CQ147" s="437">
        <f t="shared" si="614"/>
        <v>11250</v>
      </c>
      <c r="CR147" s="437">
        <f t="shared" si="614"/>
        <v>11250</v>
      </c>
      <c r="CS147" s="437">
        <f t="shared" si="614"/>
        <v>11250</v>
      </c>
      <c r="CT147" s="437">
        <f t="shared" si="614"/>
        <v>11250</v>
      </c>
      <c r="CU147" s="438">
        <f t="shared" ref="CU147:CU153" si="615">SUM(CI147:CT147)</f>
        <v>135000</v>
      </c>
      <c r="CW147" s="7" t="s">
        <v>24</v>
      </c>
      <c r="CX147" s="648">
        <f>(CG147*0.5)+CG147</f>
        <v>16875</v>
      </c>
      <c r="CY147" s="190"/>
      <c r="CZ147" s="437">
        <f t="shared" ref="CZ147:CZ154" si="616">$CX147</f>
        <v>16875</v>
      </c>
      <c r="DA147" s="437">
        <f t="shared" ref="DA147:DK154" si="617">$CX147</f>
        <v>16875</v>
      </c>
      <c r="DB147" s="437">
        <f t="shared" si="617"/>
        <v>16875</v>
      </c>
      <c r="DC147" s="437">
        <f t="shared" si="617"/>
        <v>16875</v>
      </c>
      <c r="DD147" s="437">
        <f t="shared" si="617"/>
        <v>16875</v>
      </c>
      <c r="DE147" s="437">
        <f t="shared" si="617"/>
        <v>16875</v>
      </c>
      <c r="DF147" s="437">
        <f t="shared" si="617"/>
        <v>16875</v>
      </c>
      <c r="DG147" s="437">
        <f t="shared" si="617"/>
        <v>16875</v>
      </c>
      <c r="DH147" s="437">
        <f t="shared" si="617"/>
        <v>16875</v>
      </c>
      <c r="DI147" s="437">
        <f t="shared" si="617"/>
        <v>16875</v>
      </c>
      <c r="DJ147" s="437">
        <f t="shared" si="617"/>
        <v>16875</v>
      </c>
      <c r="DK147" s="437">
        <f t="shared" si="617"/>
        <v>16875</v>
      </c>
      <c r="DL147" s="438">
        <f t="shared" ref="DL147:DL153" si="618">SUM(CZ147:DK147)</f>
        <v>202500</v>
      </c>
    </row>
    <row r="148" spans="2:117" outlineLevel="1" x14ac:dyDescent="0.2">
      <c r="B148" s="43" t="s">
        <v>164</v>
      </c>
      <c r="C148" s="7" t="s">
        <v>24</v>
      </c>
      <c r="D148" s="174">
        <v>0</v>
      </c>
      <c r="E148" s="190"/>
      <c r="F148" s="145">
        <v>0</v>
      </c>
      <c r="G148" s="145">
        <v>0</v>
      </c>
      <c r="H148" s="145">
        <v>0</v>
      </c>
      <c r="I148" s="145">
        <v>0</v>
      </c>
      <c r="J148" s="145">
        <v>0</v>
      </c>
      <c r="K148" s="145">
        <v>0</v>
      </c>
      <c r="L148" s="145">
        <v>0</v>
      </c>
      <c r="M148" s="145">
        <f>M7</f>
        <v>0</v>
      </c>
      <c r="N148" s="145">
        <f>N7</f>
        <v>0</v>
      </c>
      <c r="O148" s="145">
        <f>O7</f>
        <v>0</v>
      </c>
      <c r="P148" s="145">
        <f>P7</f>
        <v>0</v>
      </c>
      <c r="Q148" s="145">
        <v>0</v>
      </c>
      <c r="R148" s="148">
        <f t="shared" si="604"/>
        <v>0</v>
      </c>
      <c r="S148" s="7" t="s">
        <v>24</v>
      </c>
      <c r="T148" s="174">
        <v>0</v>
      </c>
      <c r="U148" s="190"/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f>$T$148</f>
        <v>0</v>
      </c>
      <c r="AF148" s="235">
        <f>$T$148</f>
        <v>0</v>
      </c>
      <c r="AG148" s="235">
        <f>$T$148</f>
        <v>0</v>
      </c>
      <c r="AH148" s="237">
        <f t="shared" si="606"/>
        <v>0</v>
      </c>
      <c r="AI148" s="7" t="s">
        <v>24</v>
      </c>
      <c r="AJ148" s="174">
        <v>10000</v>
      </c>
      <c r="AK148" s="190"/>
      <c r="AL148" s="349">
        <f>$AJ$148</f>
        <v>10000</v>
      </c>
      <c r="AM148" s="349">
        <f t="shared" ref="AM148:AW148" si="619">$AJ$148</f>
        <v>10000</v>
      </c>
      <c r="AN148" s="349">
        <f t="shared" si="619"/>
        <v>10000</v>
      </c>
      <c r="AO148" s="349">
        <f t="shared" si="619"/>
        <v>10000</v>
      </c>
      <c r="AP148" s="349">
        <f t="shared" si="619"/>
        <v>10000</v>
      </c>
      <c r="AQ148" s="349">
        <f t="shared" si="619"/>
        <v>10000</v>
      </c>
      <c r="AR148" s="349">
        <f t="shared" si="619"/>
        <v>10000</v>
      </c>
      <c r="AS148" s="349">
        <f t="shared" si="619"/>
        <v>10000</v>
      </c>
      <c r="AT148" s="349">
        <f t="shared" si="619"/>
        <v>10000</v>
      </c>
      <c r="AU148" s="349">
        <f t="shared" si="619"/>
        <v>10000</v>
      </c>
      <c r="AV148" s="349">
        <f t="shared" si="619"/>
        <v>10000</v>
      </c>
      <c r="AW148" s="349">
        <f t="shared" si="619"/>
        <v>10000</v>
      </c>
      <c r="AX148" s="350">
        <f t="shared" si="608"/>
        <v>120000</v>
      </c>
      <c r="AY148" s="7" t="s">
        <v>24</v>
      </c>
      <c r="AZ148" s="174">
        <v>20000</v>
      </c>
      <c r="BA148" s="190"/>
      <c r="BB148" s="437">
        <f>$AZ$148</f>
        <v>20000</v>
      </c>
      <c r="BC148" s="437">
        <f t="shared" ref="BC148:BM148" si="620">$AZ$148</f>
        <v>20000</v>
      </c>
      <c r="BD148" s="437">
        <f t="shared" si="620"/>
        <v>20000</v>
      </c>
      <c r="BE148" s="437">
        <f t="shared" si="620"/>
        <v>20000</v>
      </c>
      <c r="BF148" s="437">
        <f t="shared" si="620"/>
        <v>20000</v>
      </c>
      <c r="BG148" s="437">
        <f t="shared" si="620"/>
        <v>20000</v>
      </c>
      <c r="BH148" s="437">
        <f t="shared" si="620"/>
        <v>20000</v>
      </c>
      <c r="BI148" s="437">
        <f t="shared" si="620"/>
        <v>20000</v>
      </c>
      <c r="BJ148" s="437">
        <f t="shared" si="620"/>
        <v>20000</v>
      </c>
      <c r="BK148" s="437">
        <f t="shared" si="620"/>
        <v>20000</v>
      </c>
      <c r="BL148" s="437">
        <f t="shared" si="620"/>
        <v>20000</v>
      </c>
      <c r="BM148" s="437">
        <f t="shared" si="620"/>
        <v>20000</v>
      </c>
      <c r="BN148" s="438">
        <f t="shared" si="610"/>
        <v>240000</v>
      </c>
      <c r="BO148" s="7" t="s">
        <v>24</v>
      </c>
      <c r="BP148" s="174">
        <v>40000</v>
      </c>
      <c r="BQ148" s="190"/>
      <c r="BR148" s="437">
        <f>$BP$148</f>
        <v>40000</v>
      </c>
      <c r="BS148" s="437">
        <f t="shared" ref="BS148:CC148" si="621">$BP$148</f>
        <v>40000</v>
      </c>
      <c r="BT148" s="437">
        <f t="shared" si="621"/>
        <v>40000</v>
      </c>
      <c r="BU148" s="437">
        <f t="shared" si="621"/>
        <v>40000</v>
      </c>
      <c r="BV148" s="437">
        <f t="shared" si="621"/>
        <v>40000</v>
      </c>
      <c r="BW148" s="437">
        <f t="shared" si="621"/>
        <v>40000</v>
      </c>
      <c r="BX148" s="437">
        <f t="shared" si="621"/>
        <v>40000</v>
      </c>
      <c r="BY148" s="437">
        <f t="shared" si="621"/>
        <v>40000</v>
      </c>
      <c r="BZ148" s="437">
        <f t="shared" si="621"/>
        <v>40000</v>
      </c>
      <c r="CA148" s="437">
        <f t="shared" si="621"/>
        <v>40000</v>
      </c>
      <c r="CB148" s="437">
        <f t="shared" si="621"/>
        <v>40000</v>
      </c>
      <c r="CC148" s="437">
        <f t="shared" si="621"/>
        <v>40000</v>
      </c>
      <c r="CD148" s="438">
        <f t="shared" si="612"/>
        <v>480000</v>
      </c>
      <c r="CF148" s="7" t="s">
        <v>24</v>
      </c>
      <c r="CG148" s="648">
        <f>(BP148*0.5)+BP148</f>
        <v>60000</v>
      </c>
      <c r="CH148" s="190"/>
      <c r="CI148" s="437">
        <f t="shared" si="613"/>
        <v>60000</v>
      </c>
      <c r="CJ148" s="437">
        <f t="shared" si="614"/>
        <v>60000</v>
      </c>
      <c r="CK148" s="437">
        <f t="shared" si="614"/>
        <v>60000</v>
      </c>
      <c r="CL148" s="437">
        <f t="shared" si="614"/>
        <v>60000</v>
      </c>
      <c r="CM148" s="437">
        <f t="shared" si="614"/>
        <v>60000</v>
      </c>
      <c r="CN148" s="437">
        <f t="shared" si="614"/>
        <v>60000</v>
      </c>
      <c r="CO148" s="437">
        <f t="shared" si="614"/>
        <v>60000</v>
      </c>
      <c r="CP148" s="437">
        <f t="shared" si="614"/>
        <v>60000</v>
      </c>
      <c r="CQ148" s="437">
        <f t="shared" si="614"/>
        <v>60000</v>
      </c>
      <c r="CR148" s="437">
        <f t="shared" si="614"/>
        <v>60000</v>
      </c>
      <c r="CS148" s="437">
        <f t="shared" si="614"/>
        <v>60000</v>
      </c>
      <c r="CT148" s="437">
        <f t="shared" si="614"/>
        <v>60000</v>
      </c>
      <c r="CU148" s="438">
        <f t="shared" si="615"/>
        <v>720000</v>
      </c>
      <c r="CW148" s="7" t="s">
        <v>24</v>
      </c>
      <c r="CX148" s="648">
        <f>(CG148*0.5)+CG148</f>
        <v>90000</v>
      </c>
      <c r="CY148" s="190"/>
      <c r="CZ148" s="437">
        <f t="shared" si="616"/>
        <v>90000</v>
      </c>
      <c r="DA148" s="437">
        <f t="shared" si="617"/>
        <v>90000</v>
      </c>
      <c r="DB148" s="437">
        <f t="shared" si="617"/>
        <v>90000</v>
      </c>
      <c r="DC148" s="437">
        <f t="shared" si="617"/>
        <v>90000</v>
      </c>
      <c r="DD148" s="437">
        <f t="shared" si="617"/>
        <v>90000</v>
      </c>
      <c r="DE148" s="437">
        <f t="shared" si="617"/>
        <v>90000</v>
      </c>
      <c r="DF148" s="437">
        <f t="shared" si="617"/>
        <v>90000</v>
      </c>
      <c r="DG148" s="437">
        <f t="shared" si="617"/>
        <v>90000</v>
      </c>
      <c r="DH148" s="437">
        <f t="shared" si="617"/>
        <v>90000</v>
      </c>
      <c r="DI148" s="437">
        <f t="shared" si="617"/>
        <v>90000</v>
      </c>
      <c r="DJ148" s="437">
        <f t="shared" si="617"/>
        <v>90000</v>
      </c>
      <c r="DK148" s="437">
        <f t="shared" si="617"/>
        <v>90000</v>
      </c>
      <c r="DL148" s="438">
        <f t="shared" si="618"/>
        <v>1080000</v>
      </c>
    </row>
    <row r="149" spans="2:117" outlineLevel="1" x14ac:dyDescent="0.2">
      <c r="B149" s="43" t="s">
        <v>142</v>
      </c>
      <c r="C149" s="7" t="s">
        <v>24</v>
      </c>
      <c r="D149" s="174">
        <v>0</v>
      </c>
      <c r="E149" s="190"/>
      <c r="F149" s="145">
        <v>0</v>
      </c>
      <c r="G149" s="145">
        <v>0</v>
      </c>
      <c r="H149" s="145">
        <v>0</v>
      </c>
      <c r="I149" s="145">
        <v>0</v>
      </c>
      <c r="J149" s="145">
        <v>0</v>
      </c>
      <c r="K149" s="145">
        <v>0</v>
      </c>
      <c r="L149" s="145">
        <v>0</v>
      </c>
      <c r="M149" s="145">
        <f t="shared" si="603"/>
        <v>0</v>
      </c>
      <c r="N149" s="145">
        <f t="shared" si="603"/>
        <v>0</v>
      </c>
      <c r="O149" s="145">
        <f t="shared" si="603"/>
        <v>0</v>
      </c>
      <c r="P149" s="145">
        <f t="shared" si="603"/>
        <v>0</v>
      </c>
      <c r="Q149" s="145">
        <f t="shared" si="603"/>
        <v>0</v>
      </c>
      <c r="R149" s="148">
        <f t="shared" si="604"/>
        <v>0</v>
      </c>
      <c r="S149" s="7" t="s">
        <v>24</v>
      </c>
      <c r="T149" s="174">
        <v>0</v>
      </c>
      <c r="U149" s="190"/>
      <c r="V149" s="235">
        <v>0</v>
      </c>
      <c r="W149" s="235">
        <v>0</v>
      </c>
      <c r="X149" s="235">
        <v>0</v>
      </c>
      <c r="Y149" s="235">
        <v>0</v>
      </c>
      <c r="Z149" s="235">
        <v>0</v>
      </c>
      <c r="AA149" s="235">
        <f t="shared" si="605"/>
        <v>0</v>
      </c>
      <c r="AB149" s="235">
        <f t="shared" si="605"/>
        <v>0</v>
      </c>
      <c r="AC149" s="235">
        <f t="shared" si="605"/>
        <v>0</v>
      </c>
      <c r="AD149" s="235">
        <f t="shared" si="605"/>
        <v>0</v>
      </c>
      <c r="AE149" s="235">
        <f t="shared" si="605"/>
        <v>0</v>
      </c>
      <c r="AF149" s="235">
        <f t="shared" si="605"/>
        <v>0</v>
      </c>
      <c r="AG149" s="235">
        <f t="shared" si="605"/>
        <v>0</v>
      </c>
      <c r="AH149" s="237">
        <f t="shared" si="606"/>
        <v>0</v>
      </c>
      <c r="AI149" s="7" t="s">
        <v>24</v>
      </c>
      <c r="AJ149" s="174">
        <v>1000</v>
      </c>
      <c r="AK149" s="190"/>
      <c r="AL149" s="349">
        <f>$AJ$149</f>
        <v>1000</v>
      </c>
      <c r="AM149" s="349">
        <f t="shared" ref="AM149:AW149" si="622">$AJ$149</f>
        <v>1000</v>
      </c>
      <c r="AN149" s="349">
        <f t="shared" si="622"/>
        <v>1000</v>
      </c>
      <c r="AO149" s="349">
        <f t="shared" si="622"/>
        <v>1000</v>
      </c>
      <c r="AP149" s="349">
        <f t="shared" si="622"/>
        <v>1000</v>
      </c>
      <c r="AQ149" s="349">
        <f t="shared" si="622"/>
        <v>1000</v>
      </c>
      <c r="AR149" s="349">
        <f t="shared" si="622"/>
        <v>1000</v>
      </c>
      <c r="AS149" s="349">
        <f t="shared" si="622"/>
        <v>1000</v>
      </c>
      <c r="AT149" s="349">
        <f t="shared" si="622"/>
        <v>1000</v>
      </c>
      <c r="AU149" s="349">
        <f t="shared" si="622"/>
        <v>1000</v>
      </c>
      <c r="AV149" s="349">
        <f t="shared" si="622"/>
        <v>1000</v>
      </c>
      <c r="AW149" s="349">
        <f t="shared" si="622"/>
        <v>1000</v>
      </c>
      <c r="AX149" s="350">
        <f t="shared" si="608"/>
        <v>12000</v>
      </c>
      <c r="AY149" s="7" t="s">
        <v>24</v>
      </c>
      <c r="AZ149" s="174">
        <v>2000</v>
      </c>
      <c r="BA149" s="190"/>
      <c r="BB149" s="437">
        <f>$AZ$149</f>
        <v>2000</v>
      </c>
      <c r="BC149" s="437">
        <f t="shared" ref="BC149:BM149" si="623">$AZ$149</f>
        <v>2000</v>
      </c>
      <c r="BD149" s="437">
        <f t="shared" si="623"/>
        <v>2000</v>
      </c>
      <c r="BE149" s="437">
        <f t="shared" si="623"/>
        <v>2000</v>
      </c>
      <c r="BF149" s="437">
        <f t="shared" si="623"/>
        <v>2000</v>
      </c>
      <c r="BG149" s="437">
        <f t="shared" si="623"/>
        <v>2000</v>
      </c>
      <c r="BH149" s="437">
        <f t="shared" si="623"/>
        <v>2000</v>
      </c>
      <c r="BI149" s="437">
        <f t="shared" si="623"/>
        <v>2000</v>
      </c>
      <c r="BJ149" s="437">
        <f t="shared" si="623"/>
        <v>2000</v>
      </c>
      <c r="BK149" s="437">
        <f t="shared" si="623"/>
        <v>2000</v>
      </c>
      <c r="BL149" s="437">
        <f t="shared" si="623"/>
        <v>2000</v>
      </c>
      <c r="BM149" s="437">
        <f t="shared" si="623"/>
        <v>2000</v>
      </c>
      <c r="BN149" s="438">
        <f t="shared" si="610"/>
        <v>24000</v>
      </c>
      <c r="BO149" s="7" t="s">
        <v>24</v>
      </c>
      <c r="BP149" s="174">
        <f t="shared" ref="BP149:BP154" si="624">(AZ149*0.5)+AZ149</f>
        <v>3000</v>
      </c>
      <c r="BQ149" s="190"/>
      <c r="BR149" s="437">
        <f>$BP$149</f>
        <v>3000</v>
      </c>
      <c r="BS149" s="437">
        <f t="shared" ref="BS149:CC149" si="625">$BP$149</f>
        <v>3000</v>
      </c>
      <c r="BT149" s="437">
        <f t="shared" si="625"/>
        <v>3000</v>
      </c>
      <c r="BU149" s="437">
        <f t="shared" si="625"/>
        <v>3000</v>
      </c>
      <c r="BV149" s="437">
        <f t="shared" si="625"/>
        <v>3000</v>
      </c>
      <c r="BW149" s="437">
        <f t="shared" si="625"/>
        <v>3000</v>
      </c>
      <c r="BX149" s="437">
        <f t="shared" si="625"/>
        <v>3000</v>
      </c>
      <c r="BY149" s="437">
        <f t="shared" si="625"/>
        <v>3000</v>
      </c>
      <c r="BZ149" s="437">
        <f t="shared" si="625"/>
        <v>3000</v>
      </c>
      <c r="CA149" s="437">
        <f t="shared" si="625"/>
        <v>3000</v>
      </c>
      <c r="CB149" s="437">
        <f t="shared" si="625"/>
        <v>3000</v>
      </c>
      <c r="CC149" s="437">
        <f t="shared" si="625"/>
        <v>3000</v>
      </c>
      <c r="CD149" s="438">
        <f t="shared" si="612"/>
        <v>36000</v>
      </c>
      <c r="CF149" s="7" t="s">
        <v>24</v>
      </c>
      <c r="CG149" s="648">
        <f t="shared" ref="CG149:CG154" si="626">(BP149*0.5)+BP149</f>
        <v>4500</v>
      </c>
      <c r="CH149" s="190"/>
      <c r="CI149" s="437">
        <f t="shared" si="613"/>
        <v>4500</v>
      </c>
      <c r="CJ149" s="437">
        <f t="shared" si="614"/>
        <v>4500</v>
      </c>
      <c r="CK149" s="437">
        <f t="shared" si="614"/>
        <v>4500</v>
      </c>
      <c r="CL149" s="437">
        <f t="shared" si="614"/>
        <v>4500</v>
      </c>
      <c r="CM149" s="437">
        <f t="shared" si="614"/>
        <v>4500</v>
      </c>
      <c r="CN149" s="437">
        <f t="shared" si="614"/>
        <v>4500</v>
      </c>
      <c r="CO149" s="437">
        <f t="shared" si="614"/>
        <v>4500</v>
      </c>
      <c r="CP149" s="437">
        <f t="shared" si="614"/>
        <v>4500</v>
      </c>
      <c r="CQ149" s="437">
        <f t="shared" si="614"/>
        <v>4500</v>
      </c>
      <c r="CR149" s="437">
        <f t="shared" si="614"/>
        <v>4500</v>
      </c>
      <c r="CS149" s="437">
        <f t="shared" si="614"/>
        <v>4500</v>
      </c>
      <c r="CT149" s="437">
        <f t="shared" si="614"/>
        <v>4500</v>
      </c>
      <c r="CU149" s="438">
        <f t="shared" si="615"/>
        <v>54000</v>
      </c>
      <c r="CW149" s="7" t="s">
        <v>24</v>
      </c>
      <c r="CX149" s="648">
        <f t="shared" ref="CX149:CX154" si="627">(CG149*0.5)+CG149</f>
        <v>6750</v>
      </c>
      <c r="CY149" s="190"/>
      <c r="CZ149" s="437">
        <f t="shared" si="616"/>
        <v>6750</v>
      </c>
      <c r="DA149" s="437">
        <f t="shared" si="617"/>
        <v>6750</v>
      </c>
      <c r="DB149" s="437">
        <f t="shared" si="617"/>
        <v>6750</v>
      </c>
      <c r="DC149" s="437">
        <f t="shared" si="617"/>
        <v>6750</v>
      </c>
      <c r="DD149" s="437">
        <f t="shared" si="617"/>
        <v>6750</v>
      </c>
      <c r="DE149" s="437">
        <f t="shared" si="617"/>
        <v>6750</v>
      </c>
      <c r="DF149" s="437">
        <f t="shared" si="617"/>
        <v>6750</v>
      </c>
      <c r="DG149" s="437">
        <f t="shared" si="617"/>
        <v>6750</v>
      </c>
      <c r="DH149" s="437">
        <f t="shared" si="617"/>
        <v>6750</v>
      </c>
      <c r="DI149" s="437">
        <f t="shared" si="617"/>
        <v>6750</v>
      </c>
      <c r="DJ149" s="437">
        <f t="shared" si="617"/>
        <v>6750</v>
      </c>
      <c r="DK149" s="437">
        <f t="shared" si="617"/>
        <v>6750</v>
      </c>
      <c r="DL149" s="438">
        <f t="shared" si="618"/>
        <v>81000</v>
      </c>
    </row>
    <row r="150" spans="2:117" outlineLevel="1" x14ac:dyDescent="0.2">
      <c r="B150" s="82" t="s">
        <v>141</v>
      </c>
      <c r="C150" s="7" t="s">
        <v>24</v>
      </c>
      <c r="D150" s="174">
        <v>0</v>
      </c>
      <c r="E150" s="190"/>
      <c r="F150" s="145">
        <v>0</v>
      </c>
      <c r="G150" s="145">
        <v>0</v>
      </c>
      <c r="H150" s="145">
        <v>0</v>
      </c>
      <c r="I150" s="145">
        <v>0</v>
      </c>
      <c r="J150" s="145">
        <v>0</v>
      </c>
      <c r="K150" s="145">
        <v>0</v>
      </c>
      <c r="L150" s="145">
        <v>0</v>
      </c>
      <c r="M150" s="145">
        <f>$D150</f>
        <v>0</v>
      </c>
      <c r="N150" s="145">
        <f t="shared" si="603"/>
        <v>0</v>
      </c>
      <c r="O150" s="145">
        <f t="shared" si="603"/>
        <v>0</v>
      </c>
      <c r="P150" s="145">
        <f t="shared" si="603"/>
        <v>0</v>
      </c>
      <c r="Q150" s="146">
        <f t="shared" si="603"/>
        <v>0</v>
      </c>
      <c r="R150" s="148">
        <f t="shared" si="604"/>
        <v>0</v>
      </c>
      <c r="S150" s="7" t="s">
        <v>24</v>
      </c>
      <c r="T150" s="174">
        <v>0</v>
      </c>
      <c r="U150" s="190"/>
      <c r="V150" s="235">
        <v>0</v>
      </c>
      <c r="W150" s="235">
        <v>0</v>
      </c>
      <c r="X150" s="235">
        <v>0</v>
      </c>
      <c r="Y150" s="235">
        <v>0</v>
      </c>
      <c r="Z150" s="235">
        <v>0</v>
      </c>
      <c r="AA150" s="235">
        <f t="shared" si="605"/>
        <v>0</v>
      </c>
      <c r="AB150" s="235">
        <f t="shared" si="605"/>
        <v>0</v>
      </c>
      <c r="AC150" s="235">
        <f t="shared" si="605"/>
        <v>0</v>
      </c>
      <c r="AD150" s="235">
        <f t="shared" si="605"/>
        <v>0</v>
      </c>
      <c r="AE150" s="235">
        <f t="shared" si="605"/>
        <v>0</v>
      </c>
      <c r="AF150" s="235">
        <f t="shared" si="605"/>
        <v>0</v>
      </c>
      <c r="AG150" s="235">
        <f t="shared" si="605"/>
        <v>0</v>
      </c>
      <c r="AH150" s="237">
        <f t="shared" si="606"/>
        <v>0</v>
      </c>
      <c r="AI150" s="7" t="s">
        <v>24</v>
      </c>
      <c r="AJ150" s="174">
        <v>500</v>
      </c>
      <c r="AK150" s="190"/>
      <c r="AL150" s="349">
        <f>$AJ$150</f>
        <v>500</v>
      </c>
      <c r="AM150" s="349">
        <f t="shared" ref="AM150:AW150" si="628">$AJ$150</f>
        <v>500</v>
      </c>
      <c r="AN150" s="349">
        <f t="shared" si="628"/>
        <v>500</v>
      </c>
      <c r="AO150" s="349">
        <f t="shared" si="628"/>
        <v>500</v>
      </c>
      <c r="AP150" s="349">
        <f t="shared" si="628"/>
        <v>500</v>
      </c>
      <c r="AQ150" s="349">
        <f t="shared" si="628"/>
        <v>500</v>
      </c>
      <c r="AR150" s="349">
        <f t="shared" si="628"/>
        <v>500</v>
      </c>
      <c r="AS150" s="349">
        <f t="shared" si="628"/>
        <v>500</v>
      </c>
      <c r="AT150" s="349">
        <f t="shared" si="628"/>
        <v>500</v>
      </c>
      <c r="AU150" s="349">
        <f t="shared" si="628"/>
        <v>500</v>
      </c>
      <c r="AV150" s="349">
        <f t="shared" si="628"/>
        <v>500</v>
      </c>
      <c r="AW150" s="349">
        <f t="shared" si="628"/>
        <v>500</v>
      </c>
      <c r="AX150" s="350">
        <f t="shared" si="608"/>
        <v>6000</v>
      </c>
      <c r="AY150" s="7" t="s">
        <v>24</v>
      </c>
      <c r="AZ150" s="174">
        <f>(AJ150*0)+AJ150</f>
        <v>500</v>
      </c>
      <c r="BA150" s="190"/>
      <c r="BB150" s="437">
        <f>$AZ$150</f>
        <v>500</v>
      </c>
      <c r="BC150" s="437">
        <f t="shared" ref="BC150:BM150" si="629">$AZ$150</f>
        <v>500</v>
      </c>
      <c r="BD150" s="437">
        <f t="shared" si="629"/>
        <v>500</v>
      </c>
      <c r="BE150" s="437">
        <f t="shared" si="629"/>
        <v>500</v>
      </c>
      <c r="BF150" s="437">
        <f t="shared" si="629"/>
        <v>500</v>
      </c>
      <c r="BG150" s="437">
        <f t="shared" si="629"/>
        <v>500</v>
      </c>
      <c r="BH150" s="437">
        <f t="shared" si="629"/>
        <v>500</v>
      </c>
      <c r="BI150" s="437">
        <f t="shared" si="629"/>
        <v>500</v>
      </c>
      <c r="BJ150" s="437">
        <f t="shared" si="629"/>
        <v>500</v>
      </c>
      <c r="BK150" s="437">
        <f t="shared" si="629"/>
        <v>500</v>
      </c>
      <c r="BL150" s="437">
        <f t="shared" si="629"/>
        <v>500</v>
      </c>
      <c r="BM150" s="437">
        <f t="shared" si="629"/>
        <v>500</v>
      </c>
      <c r="BN150" s="438">
        <f t="shared" si="610"/>
        <v>6000</v>
      </c>
      <c r="BO150" s="7" t="s">
        <v>24</v>
      </c>
      <c r="BP150" s="174">
        <f t="shared" si="624"/>
        <v>750</v>
      </c>
      <c r="BQ150" s="190"/>
      <c r="BR150" s="437">
        <f>$BP$150</f>
        <v>750</v>
      </c>
      <c r="BS150" s="437">
        <f t="shared" ref="BS150:CC150" si="630">$BP$150</f>
        <v>750</v>
      </c>
      <c r="BT150" s="437">
        <f t="shared" si="630"/>
        <v>750</v>
      </c>
      <c r="BU150" s="437">
        <f t="shared" si="630"/>
        <v>750</v>
      </c>
      <c r="BV150" s="437">
        <f t="shared" si="630"/>
        <v>750</v>
      </c>
      <c r="BW150" s="437">
        <f t="shared" si="630"/>
        <v>750</v>
      </c>
      <c r="BX150" s="437">
        <f t="shared" si="630"/>
        <v>750</v>
      </c>
      <c r="BY150" s="437">
        <f t="shared" si="630"/>
        <v>750</v>
      </c>
      <c r="BZ150" s="437">
        <f t="shared" si="630"/>
        <v>750</v>
      </c>
      <c r="CA150" s="437">
        <f t="shared" si="630"/>
        <v>750</v>
      </c>
      <c r="CB150" s="437">
        <f t="shared" si="630"/>
        <v>750</v>
      </c>
      <c r="CC150" s="437">
        <f t="shared" si="630"/>
        <v>750</v>
      </c>
      <c r="CD150" s="438">
        <f t="shared" si="612"/>
        <v>9000</v>
      </c>
      <c r="CF150" s="7" t="s">
        <v>24</v>
      </c>
      <c r="CG150" s="648">
        <f t="shared" si="626"/>
        <v>1125</v>
      </c>
      <c r="CH150" s="190"/>
      <c r="CI150" s="437">
        <f t="shared" si="613"/>
        <v>1125</v>
      </c>
      <c r="CJ150" s="437">
        <f t="shared" si="614"/>
        <v>1125</v>
      </c>
      <c r="CK150" s="437">
        <f t="shared" si="614"/>
        <v>1125</v>
      </c>
      <c r="CL150" s="437">
        <f t="shared" si="614"/>
        <v>1125</v>
      </c>
      <c r="CM150" s="437">
        <f t="shared" si="614"/>
        <v>1125</v>
      </c>
      <c r="CN150" s="437">
        <f t="shared" si="614"/>
        <v>1125</v>
      </c>
      <c r="CO150" s="437">
        <f t="shared" si="614"/>
        <v>1125</v>
      </c>
      <c r="CP150" s="437">
        <f t="shared" si="614"/>
        <v>1125</v>
      </c>
      <c r="CQ150" s="437">
        <f t="shared" si="614"/>
        <v>1125</v>
      </c>
      <c r="CR150" s="437">
        <f t="shared" si="614"/>
        <v>1125</v>
      </c>
      <c r="CS150" s="437">
        <f t="shared" si="614"/>
        <v>1125</v>
      </c>
      <c r="CT150" s="437">
        <f t="shared" si="614"/>
        <v>1125</v>
      </c>
      <c r="CU150" s="438">
        <f t="shared" si="615"/>
        <v>13500</v>
      </c>
      <c r="CW150" s="7" t="s">
        <v>24</v>
      </c>
      <c r="CX150" s="648">
        <f t="shared" si="627"/>
        <v>1687.5</v>
      </c>
      <c r="CY150" s="190"/>
      <c r="CZ150" s="437">
        <f t="shared" si="616"/>
        <v>1687.5</v>
      </c>
      <c r="DA150" s="437">
        <f t="shared" si="617"/>
        <v>1687.5</v>
      </c>
      <c r="DB150" s="437">
        <f t="shared" si="617"/>
        <v>1687.5</v>
      </c>
      <c r="DC150" s="437">
        <f t="shared" si="617"/>
        <v>1687.5</v>
      </c>
      <c r="DD150" s="437">
        <f t="shared" si="617"/>
        <v>1687.5</v>
      </c>
      <c r="DE150" s="437">
        <f t="shared" si="617"/>
        <v>1687.5</v>
      </c>
      <c r="DF150" s="437">
        <f t="shared" si="617"/>
        <v>1687.5</v>
      </c>
      <c r="DG150" s="437">
        <f t="shared" si="617"/>
        <v>1687.5</v>
      </c>
      <c r="DH150" s="437">
        <f t="shared" si="617"/>
        <v>1687.5</v>
      </c>
      <c r="DI150" s="437">
        <f t="shared" si="617"/>
        <v>1687.5</v>
      </c>
      <c r="DJ150" s="437">
        <f t="shared" si="617"/>
        <v>1687.5</v>
      </c>
      <c r="DK150" s="437">
        <f t="shared" si="617"/>
        <v>1687.5</v>
      </c>
      <c r="DL150" s="438">
        <f t="shared" si="618"/>
        <v>20250</v>
      </c>
    </row>
    <row r="151" spans="2:117" outlineLevel="1" x14ac:dyDescent="0.2">
      <c r="B151" s="82" t="s">
        <v>143</v>
      </c>
      <c r="C151" s="7" t="s">
        <v>24</v>
      </c>
      <c r="D151" s="174">
        <v>0</v>
      </c>
      <c r="E151" s="190"/>
      <c r="F151" s="145">
        <v>0</v>
      </c>
      <c r="G151" s="145">
        <v>0</v>
      </c>
      <c r="H151" s="145">
        <v>0</v>
      </c>
      <c r="I151" s="145">
        <v>0</v>
      </c>
      <c r="J151" s="145">
        <v>0</v>
      </c>
      <c r="K151" s="145">
        <v>0</v>
      </c>
      <c r="L151" s="145">
        <v>0</v>
      </c>
      <c r="M151" s="145">
        <f t="shared" si="603"/>
        <v>0</v>
      </c>
      <c r="N151" s="145">
        <f t="shared" si="603"/>
        <v>0</v>
      </c>
      <c r="O151" s="145">
        <f t="shared" si="603"/>
        <v>0</v>
      </c>
      <c r="P151" s="145">
        <f t="shared" si="603"/>
        <v>0</v>
      </c>
      <c r="Q151" s="146">
        <f t="shared" si="603"/>
        <v>0</v>
      </c>
      <c r="R151" s="148">
        <f t="shared" si="604"/>
        <v>0</v>
      </c>
      <c r="S151" s="7" t="s">
        <v>24</v>
      </c>
      <c r="T151" s="174">
        <v>0</v>
      </c>
      <c r="U151" s="190"/>
      <c r="V151" s="235">
        <v>0</v>
      </c>
      <c r="W151" s="235">
        <v>0</v>
      </c>
      <c r="X151" s="235">
        <v>0</v>
      </c>
      <c r="Y151" s="235">
        <v>0</v>
      </c>
      <c r="Z151" s="235">
        <v>0</v>
      </c>
      <c r="AA151" s="235">
        <v>0</v>
      </c>
      <c r="AB151" s="235">
        <f t="shared" si="605"/>
        <v>0</v>
      </c>
      <c r="AC151" s="235">
        <f t="shared" si="605"/>
        <v>0</v>
      </c>
      <c r="AD151" s="235">
        <f t="shared" si="605"/>
        <v>0</v>
      </c>
      <c r="AE151" s="235">
        <f t="shared" si="605"/>
        <v>0</v>
      </c>
      <c r="AF151" s="235">
        <f t="shared" si="605"/>
        <v>0</v>
      </c>
      <c r="AG151" s="235">
        <f t="shared" si="605"/>
        <v>0</v>
      </c>
      <c r="AH151" s="237">
        <f t="shared" si="606"/>
        <v>0</v>
      </c>
      <c r="AI151" s="7" t="s">
        <v>24</v>
      </c>
      <c r="AJ151" s="174">
        <v>5000</v>
      </c>
      <c r="AK151" s="190"/>
      <c r="AL151" s="349">
        <v>0</v>
      </c>
      <c r="AM151" s="349">
        <v>0</v>
      </c>
      <c r="AN151" s="349">
        <v>0</v>
      </c>
      <c r="AO151" s="349">
        <v>0</v>
      </c>
      <c r="AP151" s="349">
        <v>0</v>
      </c>
      <c r="AQ151" s="349">
        <v>0</v>
      </c>
      <c r="AR151" s="349">
        <v>0</v>
      </c>
      <c r="AS151" s="349">
        <v>0</v>
      </c>
      <c r="AT151" s="349">
        <f t="shared" ref="AT151:AW151" si="631">$AJ$151</f>
        <v>5000</v>
      </c>
      <c r="AU151" s="349">
        <f t="shared" si="631"/>
        <v>5000</v>
      </c>
      <c r="AV151" s="349">
        <f t="shared" si="631"/>
        <v>5000</v>
      </c>
      <c r="AW151" s="349">
        <f t="shared" si="631"/>
        <v>5000</v>
      </c>
      <c r="AX151" s="350">
        <f t="shared" si="608"/>
        <v>20000</v>
      </c>
      <c r="AY151" s="7" t="s">
        <v>24</v>
      </c>
      <c r="AZ151" s="174">
        <f>(AJ151*0)+AJ151</f>
        <v>5000</v>
      </c>
      <c r="BA151" s="190"/>
      <c r="BB151" s="437">
        <f>$AZ$151</f>
        <v>5000</v>
      </c>
      <c r="BC151" s="437">
        <f t="shared" ref="BC151:BM151" si="632">$AZ$151</f>
        <v>5000</v>
      </c>
      <c r="BD151" s="437">
        <f t="shared" si="632"/>
        <v>5000</v>
      </c>
      <c r="BE151" s="437">
        <f t="shared" si="632"/>
        <v>5000</v>
      </c>
      <c r="BF151" s="437">
        <f t="shared" si="632"/>
        <v>5000</v>
      </c>
      <c r="BG151" s="437">
        <f t="shared" si="632"/>
        <v>5000</v>
      </c>
      <c r="BH151" s="437">
        <f t="shared" si="632"/>
        <v>5000</v>
      </c>
      <c r="BI151" s="437">
        <f t="shared" si="632"/>
        <v>5000</v>
      </c>
      <c r="BJ151" s="437">
        <f t="shared" si="632"/>
        <v>5000</v>
      </c>
      <c r="BK151" s="437">
        <f t="shared" si="632"/>
        <v>5000</v>
      </c>
      <c r="BL151" s="437">
        <f t="shared" si="632"/>
        <v>5000</v>
      </c>
      <c r="BM151" s="437">
        <f t="shared" si="632"/>
        <v>5000</v>
      </c>
      <c r="BN151" s="438">
        <f t="shared" si="610"/>
        <v>60000</v>
      </c>
      <c r="BO151" s="7" t="s">
        <v>24</v>
      </c>
      <c r="BP151" s="174">
        <f t="shared" si="624"/>
        <v>7500</v>
      </c>
      <c r="BQ151" s="190"/>
      <c r="BR151" s="437">
        <f>$BP$151</f>
        <v>7500</v>
      </c>
      <c r="BS151" s="437">
        <f t="shared" ref="BS151:CC151" si="633">$BP$151</f>
        <v>7500</v>
      </c>
      <c r="BT151" s="437">
        <f t="shared" si="633"/>
        <v>7500</v>
      </c>
      <c r="BU151" s="437">
        <f t="shared" si="633"/>
        <v>7500</v>
      </c>
      <c r="BV151" s="437">
        <f t="shared" si="633"/>
        <v>7500</v>
      </c>
      <c r="BW151" s="437">
        <f t="shared" si="633"/>
        <v>7500</v>
      </c>
      <c r="BX151" s="437">
        <f t="shared" si="633"/>
        <v>7500</v>
      </c>
      <c r="BY151" s="437">
        <f t="shared" si="633"/>
        <v>7500</v>
      </c>
      <c r="BZ151" s="437">
        <f t="shared" si="633"/>
        <v>7500</v>
      </c>
      <c r="CA151" s="437">
        <f t="shared" si="633"/>
        <v>7500</v>
      </c>
      <c r="CB151" s="437">
        <f t="shared" si="633"/>
        <v>7500</v>
      </c>
      <c r="CC151" s="437">
        <f t="shared" si="633"/>
        <v>7500</v>
      </c>
      <c r="CD151" s="438">
        <f t="shared" si="612"/>
        <v>90000</v>
      </c>
      <c r="CF151" s="7" t="s">
        <v>24</v>
      </c>
      <c r="CG151" s="648">
        <f t="shared" si="626"/>
        <v>11250</v>
      </c>
      <c r="CH151" s="190"/>
      <c r="CI151" s="437">
        <f t="shared" si="613"/>
        <v>11250</v>
      </c>
      <c r="CJ151" s="437">
        <f t="shared" si="614"/>
        <v>11250</v>
      </c>
      <c r="CK151" s="437">
        <f t="shared" si="614"/>
        <v>11250</v>
      </c>
      <c r="CL151" s="437">
        <f t="shared" si="614"/>
        <v>11250</v>
      </c>
      <c r="CM151" s="437">
        <f t="shared" si="614"/>
        <v>11250</v>
      </c>
      <c r="CN151" s="437">
        <f t="shared" si="614"/>
        <v>11250</v>
      </c>
      <c r="CO151" s="437">
        <f t="shared" si="614"/>
        <v>11250</v>
      </c>
      <c r="CP151" s="437">
        <f t="shared" si="614"/>
        <v>11250</v>
      </c>
      <c r="CQ151" s="437">
        <f t="shared" si="614"/>
        <v>11250</v>
      </c>
      <c r="CR151" s="437">
        <f t="shared" si="614"/>
        <v>11250</v>
      </c>
      <c r="CS151" s="437">
        <f t="shared" si="614"/>
        <v>11250</v>
      </c>
      <c r="CT151" s="437">
        <f t="shared" si="614"/>
        <v>11250</v>
      </c>
      <c r="CU151" s="438">
        <f t="shared" si="615"/>
        <v>135000</v>
      </c>
      <c r="CW151" s="7" t="s">
        <v>24</v>
      </c>
      <c r="CX151" s="648">
        <f t="shared" si="627"/>
        <v>16875</v>
      </c>
      <c r="CY151" s="190"/>
      <c r="CZ151" s="437">
        <f t="shared" si="616"/>
        <v>16875</v>
      </c>
      <c r="DA151" s="437">
        <f t="shared" si="617"/>
        <v>16875</v>
      </c>
      <c r="DB151" s="437">
        <f t="shared" si="617"/>
        <v>16875</v>
      </c>
      <c r="DC151" s="437">
        <f t="shared" si="617"/>
        <v>16875</v>
      </c>
      <c r="DD151" s="437">
        <f t="shared" si="617"/>
        <v>16875</v>
      </c>
      <c r="DE151" s="437">
        <f t="shared" si="617"/>
        <v>16875</v>
      </c>
      <c r="DF151" s="437">
        <f t="shared" si="617"/>
        <v>16875</v>
      </c>
      <c r="DG151" s="437">
        <f t="shared" si="617"/>
        <v>16875</v>
      </c>
      <c r="DH151" s="437">
        <f t="shared" si="617"/>
        <v>16875</v>
      </c>
      <c r="DI151" s="437">
        <f t="shared" si="617"/>
        <v>16875</v>
      </c>
      <c r="DJ151" s="437">
        <f t="shared" si="617"/>
        <v>16875</v>
      </c>
      <c r="DK151" s="437">
        <f t="shared" si="617"/>
        <v>16875</v>
      </c>
      <c r="DL151" s="438">
        <f t="shared" si="618"/>
        <v>202500</v>
      </c>
    </row>
    <row r="152" spans="2:117" outlineLevel="1" x14ac:dyDescent="0.2">
      <c r="B152" s="82" t="s">
        <v>144</v>
      </c>
      <c r="C152" s="7" t="s">
        <v>24</v>
      </c>
      <c r="D152" s="174">
        <v>0</v>
      </c>
      <c r="E152" s="190"/>
      <c r="F152" s="145">
        <v>0</v>
      </c>
      <c r="G152" s="145">
        <v>0</v>
      </c>
      <c r="H152" s="145">
        <v>0</v>
      </c>
      <c r="I152" s="145">
        <v>0</v>
      </c>
      <c r="J152" s="145">
        <v>0</v>
      </c>
      <c r="K152" s="145">
        <v>0</v>
      </c>
      <c r="L152" s="145">
        <v>0</v>
      </c>
      <c r="M152" s="145">
        <f t="shared" si="603"/>
        <v>0</v>
      </c>
      <c r="N152" s="145">
        <f t="shared" si="603"/>
        <v>0</v>
      </c>
      <c r="O152" s="145">
        <f t="shared" si="603"/>
        <v>0</v>
      </c>
      <c r="P152" s="145">
        <f t="shared" si="603"/>
        <v>0</v>
      </c>
      <c r="Q152" s="146">
        <f t="shared" si="603"/>
        <v>0</v>
      </c>
      <c r="R152" s="148">
        <f t="shared" si="604"/>
        <v>0</v>
      </c>
      <c r="S152" s="7" t="s">
        <v>24</v>
      </c>
      <c r="T152" s="174">
        <v>0</v>
      </c>
      <c r="U152" s="190"/>
      <c r="V152" s="235">
        <v>0</v>
      </c>
      <c r="W152" s="235">
        <v>0</v>
      </c>
      <c r="X152" s="235">
        <v>0</v>
      </c>
      <c r="Y152" s="235">
        <v>0</v>
      </c>
      <c r="Z152" s="235">
        <v>0</v>
      </c>
      <c r="AA152" s="235">
        <v>0</v>
      </c>
      <c r="AB152" s="235">
        <f t="shared" si="605"/>
        <v>0</v>
      </c>
      <c r="AC152" s="235">
        <f t="shared" si="605"/>
        <v>0</v>
      </c>
      <c r="AD152" s="235">
        <f t="shared" si="605"/>
        <v>0</v>
      </c>
      <c r="AE152" s="235">
        <f t="shared" si="605"/>
        <v>0</v>
      </c>
      <c r="AF152" s="235">
        <f t="shared" si="605"/>
        <v>0</v>
      </c>
      <c r="AG152" s="235">
        <f t="shared" si="605"/>
        <v>0</v>
      </c>
      <c r="AH152" s="237">
        <f t="shared" si="606"/>
        <v>0</v>
      </c>
      <c r="AI152" s="7" t="s">
        <v>24</v>
      </c>
      <c r="AJ152" s="174">
        <v>10000</v>
      </c>
      <c r="AK152" s="190"/>
      <c r="AL152" s="349">
        <v>0</v>
      </c>
      <c r="AM152" s="349">
        <v>0</v>
      </c>
      <c r="AN152" s="349">
        <v>0</v>
      </c>
      <c r="AO152" s="349">
        <v>0</v>
      </c>
      <c r="AP152" s="349">
        <v>0</v>
      </c>
      <c r="AQ152" s="349">
        <v>0</v>
      </c>
      <c r="AR152" s="349">
        <v>0</v>
      </c>
      <c r="AS152" s="349">
        <v>0</v>
      </c>
      <c r="AT152" s="349">
        <f t="shared" ref="AT152:AW152" si="634">$AJ$152</f>
        <v>10000</v>
      </c>
      <c r="AU152" s="349">
        <f t="shared" si="634"/>
        <v>10000</v>
      </c>
      <c r="AV152" s="349">
        <f t="shared" si="634"/>
        <v>10000</v>
      </c>
      <c r="AW152" s="349">
        <f t="shared" si="634"/>
        <v>10000</v>
      </c>
      <c r="AX152" s="350">
        <f t="shared" si="608"/>
        <v>40000</v>
      </c>
      <c r="AY152" s="7" t="s">
        <v>24</v>
      </c>
      <c r="AZ152" s="174">
        <v>5000</v>
      </c>
      <c r="BA152" s="190"/>
      <c r="BB152" s="437">
        <f>$AZ$152</f>
        <v>5000</v>
      </c>
      <c r="BC152" s="437">
        <f t="shared" ref="BC152:BM152" si="635">$AZ$152</f>
        <v>5000</v>
      </c>
      <c r="BD152" s="437">
        <f t="shared" si="635"/>
        <v>5000</v>
      </c>
      <c r="BE152" s="437">
        <f t="shared" si="635"/>
        <v>5000</v>
      </c>
      <c r="BF152" s="437">
        <f t="shared" si="635"/>
        <v>5000</v>
      </c>
      <c r="BG152" s="437">
        <f t="shared" si="635"/>
        <v>5000</v>
      </c>
      <c r="BH152" s="437">
        <f t="shared" si="635"/>
        <v>5000</v>
      </c>
      <c r="BI152" s="437">
        <f t="shared" si="635"/>
        <v>5000</v>
      </c>
      <c r="BJ152" s="437">
        <f t="shared" si="635"/>
        <v>5000</v>
      </c>
      <c r="BK152" s="437">
        <f t="shared" si="635"/>
        <v>5000</v>
      </c>
      <c r="BL152" s="437">
        <f t="shared" si="635"/>
        <v>5000</v>
      </c>
      <c r="BM152" s="437">
        <f t="shared" si="635"/>
        <v>5000</v>
      </c>
      <c r="BN152" s="438">
        <f t="shared" si="610"/>
        <v>60000</v>
      </c>
      <c r="BO152" s="7" t="s">
        <v>24</v>
      </c>
      <c r="BP152" s="174">
        <f t="shared" si="624"/>
        <v>7500</v>
      </c>
      <c r="BQ152" s="190"/>
      <c r="BR152" s="437">
        <f>$BP$152</f>
        <v>7500</v>
      </c>
      <c r="BS152" s="437">
        <f t="shared" ref="BS152:CC152" si="636">$BP$152</f>
        <v>7500</v>
      </c>
      <c r="BT152" s="437">
        <f t="shared" si="636"/>
        <v>7500</v>
      </c>
      <c r="BU152" s="437">
        <f t="shared" si="636"/>
        <v>7500</v>
      </c>
      <c r="BV152" s="437">
        <f t="shared" si="636"/>
        <v>7500</v>
      </c>
      <c r="BW152" s="437">
        <f t="shared" si="636"/>
        <v>7500</v>
      </c>
      <c r="BX152" s="437">
        <f t="shared" si="636"/>
        <v>7500</v>
      </c>
      <c r="BY152" s="437">
        <f t="shared" si="636"/>
        <v>7500</v>
      </c>
      <c r="BZ152" s="437">
        <f t="shared" si="636"/>
        <v>7500</v>
      </c>
      <c r="CA152" s="437">
        <f t="shared" si="636"/>
        <v>7500</v>
      </c>
      <c r="CB152" s="437">
        <f t="shared" si="636"/>
        <v>7500</v>
      </c>
      <c r="CC152" s="437">
        <f t="shared" si="636"/>
        <v>7500</v>
      </c>
      <c r="CD152" s="438">
        <f t="shared" si="612"/>
        <v>90000</v>
      </c>
      <c r="CF152" s="7" t="s">
        <v>24</v>
      </c>
      <c r="CG152" s="648">
        <f t="shared" si="626"/>
        <v>11250</v>
      </c>
      <c r="CH152" s="190"/>
      <c r="CI152" s="437">
        <f t="shared" si="613"/>
        <v>11250</v>
      </c>
      <c r="CJ152" s="437">
        <f t="shared" si="614"/>
        <v>11250</v>
      </c>
      <c r="CK152" s="437">
        <f t="shared" si="614"/>
        <v>11250</v>
      </c>
      <c r="CL152" s="437">
        <f t="shared" si="614"/>
        <v>11250</v>
      </c>
      <c r="CM152" s="437">
        <f t="shared" si="614"/>
        <v>11250</v>
      </c>
      <c r="CN152" s="437">
        <f t="shared" si="614"/>
        <v>11250</v>
      </c>
      <c r="CO152" s="437">
        <f t="shared" si="614"/>
        <v>11250</v>
      </c>
      <c r="CP152" s="437">
        <f t="shared" si="614"/>
        <v>11250</v>
      </c>
      <c r="CQ152" s="437">
        <f t="shared" si="614"/>
        <v>11250</v>
      </c>
      <c r="CR152" s="437">
        <f t="shared" si="614"/>
        <v>11250</v>
      </c>
      <c r="CS152" s="437">
        <f t="shared" si="614"/>
        <v>11250</v>
      </c>
      <c r="CT152" s="437">
        <f t="shared" si="614"/>
        <v>11250</v>
      </c>
      <c r="CU152" s="438">
        <f t="shared" si="615"/>
        <v>135000</v>
      </c>
      <c r="CW152" s="7" t="s">
        <v>24</v>
      </c>
      <c r="CX152" s="648">
        <f t="shared" si="627"/>
        <v>16875</v>
      </c>
      <c r="CY152" s="190"/>
      <c r="CZ152" s="437">
        <f t="shared" si="616"/>
        <v>16875</v>
      </c>
      <c r="DA152" s="437">
        <f t="shared" si="617"/>
        <v>16875</v>
      </c>
      <c r="DB152" s="437">
        <f t="shared" si="617"/>
        <v>16875</v>
      </c>
      <c r="DC152" s="437">
        <f t="shared" si="617"/>
        <v>16875</v>
      </c>
      <c r="DD152" s="437">
        <f t="shared" si="617"/>
        <v>16875</v>
      </c>
      <c r="DE152" s="437">
        <f t="shared" si="617"/>
        <v>16875</v>
      </c>
      <c r="DF152" s="437">
        <f t="shared" si="617"/>
        <v>16875</v>
      </c>
      <c r="DG152" s="437">
        <f t="shared" si="617"/>
        <v>16875</v>
      </c>
      <c r="DH152" s="437">
        <f t="shared" si="617"/>
        <v>16875</v>
      </c>
      <c r="DI152" s="437">
        <f t="shared" si="617"/>
        <v>16875</v>
      </c>
      <c r="DJ152" s="437">
        <f t="shared" si="617"/>
        <v>16875</v>
      </c>
      <c r="DK152" s="437">
        <f t="shared" si="617"/>
        <v>16875</v>
      </c>
      <c r="DL152" s="438">
        <f t="shared" si="618"/>
        <v>202500</v>
      </c>
    </row>
    <row r="153" spans="2:117" outlineLevel="1" x14ac:dyDescent="0.2">
      <c r="B153" s="82" t="s">
        <v>265</v>
      </c>
      <c r="C153" s="7" t="s">
        <v>24</v>
      </c>
      <c r="D153" s="174">
        <v>0</v>
      </c>
      <c r="E153" s="190"/>
      <c r="F153" s="145">
        <v>0</v>
      </c>
      <c r="G153" s="145">
        <v>0</v>
      </c>
      <c r="H153" s="145">
        <v>0</v>
      </c>
      <c r="I153" s="145">
        <v>0</v>
      </c>
      <c r="J153" s="145">
        <v>0</v>
      </c>
      <c r="K153" s="145">
        <v>0</v>
      </c>
      <c r="L153" s="145">
        <v>0</v>
      </c>
      <c r="M153" s="145">
        <f t="shared" si="603"/>
        <v>0</v>
      </c>
      <c r="N153" s="145">
        <f t="shared" si="603"/>
        <v>0</v>
      </c>
      <c r="O153" s="145">
        <f t="shared" si="603"/>
        <v>0</v>
      </c>
      <c r="P153" s="145">
        <f t="shared" si="603"/>
        <v>0</v>
      </c>
      <c r="Q153" s="146">
        <f t="shared" si="603"/>
        <v>0</v>
      </c>
      <c r="R153" s="148">
        <f t="shared" si="604"/>
        <v>0</v>
      </c>
      <c r="S153" s="7" t="s">
        <v>24</v>
      </c>
      <c r="T153" s="174">
        <v>5000</v>
      </c>
      <c r="U153" s="190"/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235">
        <v>0</v>
      </c>
      <c r="AC153" s="235">
        <v>1000</v>
      </c>
      <c r="AD153" s="235">
        <v>1000</v>
      </c>
      <c r="AE153" s="235">
        <v>1000</v>
      </c>
      <c r="AF153" s="235">
        <v>1000</v>
      </c>
      <c r="AG153" s="235">
        <v>1000</v>
      </c>
      <c r="AH153" s="237">
        <f t="shared" si="606"/>
        <v>5000</v>
      </c>
      <c r="AI153" s="7" t="s">
        <v>24</v>
      </c>
      <c r="AJ153" s="174">
        <v>1000</v>
      </c>
      <c r="AK153" s="190"/>
      <c r="AL153" s="349">
        <f>$AJ$153</f>
        <v>1000</v>
      </c>
      <c r="AM153" s="349">
        <f t="shared" ref="AM153:AW153" si="637">$AJ$153</f>
        <v>1000</v>
      </c>
      <c r="AN153" s="349">
        <f t="shared" si="637"/>
        <v>1000</v>
      </c>
      <c r="AO153" s="349">
        <f t="shared" si="637"/>
        <v>1000</v>
      </c>
      <c r="AP153" s="349">
        <f t="shared" si="637"/>
        <v>1000</v>
      </c>
      <c r="AQ153" s="349">
        <f t="shared" si="637"/>
        <v>1000</v>
      </c>
      <c r="AR153" s="349">
        <f t="shared" si="637"/>
        <v>1000</v>
      </c>
      <c r="AS153" s="349">
        <f t="shared" si="637"/>
        <v>1000</v>
      </c>
      <c r="AT153" s="349">
        <f t="shared" si="637"/>
        <v>1000</v>
      </c>
      <c r="AU153" s="349">
        <f t="shared" si="637"/>
        <v>1000</v>
      </c>
      <c r="AV153" s="349">
        <f t="shared" si="637"/>
        <v>1000</v>
      </c>
      <c r="AW153" s="349">
        <f t="shared" si="637"/>
        <v>1000</v>
      </c>
      <c r="AX153" s="350">
        <f t="shared" si="608"/>
        <v>12000</v>
      </c>
      <c r="AY153" s="7" t="s">
        <v>24</v>
      </c>
      <c r="AZ153" s="174">
        <v>2000</v>
      </c>
      <c r="BA153" s="190"/>
      <c r="BB153" s="437">
        <f>$AZ$153</f>
        <v>2000</v>
      </c>
      <c r="BC153" s="437">
        <f t="shared" ref="BC153:BM153" si="638">$AZ$153</f>
        <v>2000</v>
      </c>
      <c r="BD153" s="437">
        <f t="shared" si="638"/>
        <v>2000</v>
      </c>
      <c r="BE153" s="437">
        <f t="shared" si="638"/>
        <v>2000</v>
      </c>
      <c r="BF153" s="437">
        <f t="shared" si="638"/>
        <v>2000</v>
      </c>
      <c r="BG153" s="437">
        <f t="shared" si="638"/>
        <v>2000</v>
      </c>
      <c r="BH153" s="437">
        <f t="shared" si="638"/>
        <v>2000</v>
      </c>
      <c r="BI153" s="437">
        <f t="shared" si="638"/>
        <v>2000</v>
      </c>
      <c r="BJ153" s="437">
        <f t="shared" si="638"/>
        <v>2000</v>
      </c>
      <c r="BK153" s="437">
        <f t="shared" si="638"/>
        <v>2000</v>
      </c>
      <c r="BL153" s="437">
        <f t="shared" si="638"/>
        <v>2000</v>
      </c>
      <c r="BM153" s="437">
        <f t="shared" si="638"/>
        <v>2000</v>
      </c>
      <c r="BN153" s="438">
        <f t="shared" si="610"/>
        <v>24000</v>
      </c>
      <c r="BO153" s="7" t="s">
        <v>24</v>
      </c>
      <c r="BP153" s="174">
        <f t="shared" si="624"/>
        <v>3000</v>
      </c>
      <c r="BQ153" s="190"/>
      <c r="BR153" s="437">
        <f>$BP$153</f>
        <v>3000</v>
      </c>
      <c r="BS153" s="437">
        <f t="shared" ref="BS153:CC153" si="639">$BP$153</f>
        <v>3000</v>
      </c>
      <c r="BT153" s="437">
        <f t="shared" si="639"/>
        <v>3000</v>
      </c>
      <c r="BU153" s="437">
        <f t="shared" si="639"/>
        <v>3000</v>
      </c>
      <c r="BV153" s="437">
        <f t="shared" si="639"/>
        <v>3000</v>
      </c>
      <c r="BW153" s="437">
        <f t="shared" si="639"/>
        <v>3000</v>
      </c>
      <c r="BX153" s="437">
        <f t="shared" si="639"/>
        <v>3000</v>
      </c>
      <c r="BY153" s="437">
        <f t="shared" si="639"/>
        <v>3000</v>
      </c>
      <c r="BZ153" s="437">
        <f t="shared" si="639"/>
        <v>3000</v>
      </c>
      <c r="CA153" s="437">
        <f t="shared" si="639"/>
        <v>3000</v>
      </c>
      <c r="CB153" s="437">
        <f t="shared" si="639"/>
        <v>3000</v>
      </c>
      <c r="CC153" s="437">
        <f t="shared" si="639"/>
        <v>3000</v>
      </c>
      <c r="CD153" s="438">
        <f t="shared" si="612"/>
        <v>36000</v>
      </c>
      <c r="CF153" s="7" t="s">
        <v>24</v>
      </c>
      <c r="CG153" s="648">
        <f t="shared" si="626"/>
        <v>4500</v>
      </c>
      <c r="CH153" s="190"/>
      <c r="CI153" s="437">
        <f t="shared" si="613"/>
        <v>4500</v>
      </c>
      <c r="CJ153" s="437">
        <f t="shared" si="614"/>
        <v>4500</v>
      </c>
      <c r="CK153" s="437">
        <f t="shared" si="614"/>
        <v>4500</v>
      </c>
      <c r="CL153" s="437">
        <f t="shared" si="614"/>
        <v>4500</v>
      </c>
      <c r="CM153" s="437">
        <f t="shared" si="614"/>
        <v>4500</v>
      </c>
      <c r="CN153" s="437">
        <f t="shared" si="614"/>
        <v>4500</v>
      </c>
      <c r="CO153" s="437">
        <f t="shared" si="614"/>
        <v>4500</v>
      </c>
      <c r="CP153" s="437">
        <f t="shared" si="614"/>
        <v>4500</v>
      </c>
      <c r="CQ153" s="437">
        <f t="shared" si="614"/>
        <v>4500</v>
      </c>
      <c r="CR153" s="437">
        <f t="shared" si="614"/>
        <v>4500</v>
      </c>
      <c r="CS153" s="437">
        <f t="shared" si="614"/>
        <v>4500</v>
      </c>
      <c r="CT153" s="437">
        <f t="shared" si="614"/>
        <v>4500</v>
      </c>
      <c r="CU153" s="438">
        <f t="shared" si="615"/>
        <v>54000</v>
      </c>
      <c r="CW153" s="7" t="s">
        <v>24</v>
      </c>
      <c r="CX153" s="648">
        <f t="shared" si="627"/>
        <v>6750</v>
      </c>
      <c r="CY153" s="190"/>
      <c r="CZ153" s="437">
        <f t="shared" si="616"/>
        <v>6750</v>
      </c>
      <c r="DA153" s="437">
        <f t="shared" si="617"/>
        <v>6750</v>
      </c>
      <c r="DB153" s="437">
        <f t="shared" si="617"/>
        <v>6750</v>
      </c>
      <c r="DC153" s="437">
        <f t="shared" si="617"/>
        <v>6750</v>
      </c>
      <c r="DD153" s="437">
        <f t="shared" si="617"/>
        <v>6750</v>
      </c>
      <c r="DE153" s="437">
        <f t="shared" si="617"/>
        <v>6750</v>
      </c>
      <c r="DF153" s="437">
        <f t="shared" si="617"/>
        <v>6750</v>
      </c>
      <c r="DG153" s="437">
        <f t="shared" si="617"/>
        <v>6750</v>
      </c>
      <c r="DH153" s="437">
        <f t="shared" si="617"/>
        <v>6750</v>
      </c>
      <c r="DI153" s="437">
        <f t="shared" si="617"/>
        <v>6750</v>
      </c>
      <c r="DJ153" s="437">
        <f t="shared" si="617"/>
        <v>6750</v>
      </c>
      <c r="DK153" s="437">
        <f t="shared" si="617"/>
        <v>6750</v>
      </c>
      <c r="DL153" s="438">
        <f t="shared" si="618"/>
        <v>81000</v>
      </c>
    </row>
    <row r="154" spans="2:117" x14ac:dyDescent="0.2">
      <c r="B154" s="82" t="s">
        <v>162</v>
      </c>
      <c r="C154" s="7"/>
      <c r="D154" s="635"/>
      <c r="E154" s="190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8"/>
      <c r="S154" s="7"/>
      <c r="T154" s="635"/>
      <c r="U154" s="190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7"/>
      <c r="AI154" s="7"/>
      <c r="AJ154" s="174">
        <v>1000</v>
      </c>
      <c r="AK154" s="190"/>
      <c r="AL154" s="349">
        <v>0</v>
      </c>
      <c r="AM154" s="349">
        <v>0</v>
      </c>
      <c r="AN154" s="349">
        <v>0</v>
      </c>
      <c r="AO154" s="349">
        <v>0</v>
      </c>
      <c r="AP154" s="349">
        <v>0</v>
      </c>
      <c r="AQ154" s="349">
        <v>0</v>
      </c>
      <c r="AR154" s="349">
        <v>0</v>
      </c>
      <c r="AS154" s="349">
        <f t="shared" ref="AS154:AW154" si="640">$AJ$154</f>
        <v>1000</v>
      </c>
      <c r="AT154" s="349">
        <f t="shared" si="640"/>
        <v>1000</v>
      </c>
      <c r="AU154" s="349">
        <f t="shared" si="640"/>
        <v>1000</v>
      </c>
      <c r="AV154" s="349">
        <f t="shared" si="640"/>
        <v>1000</v>
      </c>
      <c r="AW154" s="349">
        <f t="shared" si="640"/>
        <v>1000</v>
      </c>
      <c r="AX154" s="350">
        <f t="shared" si="608"/>
        <v>5000</v>
      </c>
      <c r="AY154" s="7"/>
      <c r="AZ154" s="174">
        <v>2000</v>
      </c>
      <c r="BA154" s="190"/>
      <c r="BB154" s="437">
        <f>$AZ$154</f>
        <v>2000</v>
      </c>
      <c r="BC154" s="437">
        <f t="shared" ref="BC154:BM154" si="641">$AZ$154</f>
        <v>2000</v>
      </c>
      <c r="BD154" s="437">
        <f t="shared" si="641"/>
        <v>2000</v>
      </c>
      <c r="BE154" s="437">
        <f t="shared" si="641"/>
        <v>2000</v>
      </c>
      <c r="BF154" s="437">
        <f t="shared" si="641"/>
        <v>2000</v>
      </c>
      <c r="BG154" s="437">
        <f t="shared" si="641"/>
        <v>2000</v>
      </c>
      <c r="BH154" s="437">
        <f t="shared" si="641"/>
        <v>2000</v>
      </c>
      <c r="BI154" s="437">
        <f t="shared" si="641"/>
        <v>2000</v>
      </c>
      <c r="BJ154" s="437">
        <f t="shared" si="641"/>
        <v>2000</v>
      </c>
      <c r="BK154" s="437">
        <f t="shared" si="641"/>
        <v>2000</v>
      </c>
      <c r="BL154" s="437">
        <f t="shared" si="641"/>
        <v>2000</v>
      </c>
      <c r="BM154" s="437">
        <f t="shared" si="641"/>
        <v>2000</v>
      </c>
      <c r="BN154" s="438">
        <f t="shared" si="610"/>
        <v>24000</v>
      </c>
      <c r="BO154" s="7"/>
      <c r="BP154" s="174">
        <f t="shared" si="624"/>
        <v>3000</v>
      </c>
      <c r="BQ154" s="190"/>
      <c r="BR154" s="437">
        <f>$BP$154</f>
        <v>3000</v>
      </c>
      <c r="BS154" s="437">
        <f t="shared" ref="BS154:CC154" si="642">$BP$154</f>
        <v>3000</v>
      </c>
      <c r="BT154" s="437">
        <f t="shared" si="642"/>
        <v>3000</v>
      </c>
      <c r="BU154" s="437">
        <f t="shared" si="642"/>
        <v>3000</v>
      </c>
      <c r="BV154" s="437">
        <f t="shared" si="642"/>
        <v>3000</v>
      </c>
      <c r="BW154" s="437">
        <f t="shared" si="642"/>
        <v>3000</v>
      </c>
      <c r="BX154" s="437">
        <f t="shared" si="642"/>
        <v>3000</v>
      </c>
      <c r="BY154" s="437">
        <f t="shared" si="642"/>
        <v>3000</v>
      </c>
      <c r="BZ154" s="437">
        <f t="shared" si="642"/>
        <v>3000</v>
      </c>
      <c r="CA154" s="437">
        <f t="shared" si="642"/>
        <v>3000</v>
      </c>
      <c r="CB154" s="437">
        <f t="shared" si="642"/>
        <v>3000</v>
      </c>
      <c r="CC154" s="437">
        <f t="shared" si="642"/>
        <v>3000</v>
      </c>
      <c r="CD154" s="438"/>
      <c r="CF154" s="7"/>
      <c r="CG154" s="648">
        <f t="shared" si="626"/>
        <v>4500</v>
      </c>
      <c r="CH154" s="190"/>
      <c r="CI154" s="437">
        <f t="shared" si="613"/>
        <v>4500</v>
      </c>
      <c r="CJ154" s="437">
        <f t="shared" si="614"/>
        <v>4500</v>
      </c>
      <c r="CK154" s="437">
        <f t="shared" si="614"/>
        <v>4500</v>
      </c>
      <c r="CL154" s="437">
        <f t="shared" si="614"/>
        <v>4500</v>
      </c>
      <c r="CM154" s="437">
        <f t="shared" si="614"/>
        <v>4500</v>
      </c>
      <c r="CN154" s="437">
        <f t="shared" si="614"/>
        <v>4500</v>
      </c>
      <c r="CO154" s="437">
        <f t="shared" si="614"/>
        <v>4500</v>
      </c>
      <c r="CP154" s="437">
        <f t="shared" si="614"/>
        <v>4500</v>
      </c>
      <c r="CQ154" s="437">
        <f t="shared" si="614"/>
        <v>4500</v>
      </c>
      <c r="CR154" s="437">
        <f t="shared" si="614"/>
        <v>4500</v>
      </c>
      <c r="CS154" s="437">
        <f t="shared" si="614"/>
        <v>4500</v>
      </c>
      <c r="CT154" s="437">
        <f t="shared" si="614"/>
        <v>4500</v>
      </c>
      <c r="CU154" s="438"/>
      <c r="CW154" s="7"/>
      <c r="CX154" s="648">
        <f t="shared" si="627"/>
        <v>6750</v>
      </c>
      <c r="CY154" s="190"/>
      <c r="CZ154" s="437">
        <f t="shared" si="616"/>
        <v>6750</v>
      </c>
      <c r="DA154" s="437">
        <f t="shared" si="617"/>
        <v>6750</v>
      </c>
      <c r="DB154" s="437">
        <f t="shared" si="617"/>
        <v>6750</v>
      </c>
      <c r="DC154" s="437">
        <f t="shared" si="617"/>
        <v>6750</v>
      </c>
      <c r="DD154" s="437">
        <f t="shared" si="617"/>
        <v>6750</v>
      </c>
      <c r="DE154" s="437">
        <f t="shared" si="617"/>
        <v>6750</v>
      </c>
      <c r="DF154" s="437">
        <f t="shared" si="617"/>
        <v>6750</v>
      </c>
      <c r="DG154" s="437">
        <f t="shared" si="617"/>
        <v>6750</v>
      </c>
      <c r="DH154" s="437">
        <f t="shared" si="617"/>
        <v>6750</v>
      </c>
      <c r="DI154" s="437">
        <f t="shared" si="617"/>
        <v>6750</v>
      </c>
      <c r="DJ154" s="437">
        <f t="shared" si="617"/>
        <v>6750</v>
      </c>
      <c r="DK154" s="437">
        <f t="shared" si="617"/>
        <v>6750</v>
      </c>
      <c r="DL154" s="438"/>
    </row>
    <row r="155" spans="2:117" outlineLevel="1" x14ac:dyDescent="0.2">
      <c r="B155" s="14" t="s">
        <v>44</v>
      </c>
      <c r="C155" s="7"/>
      <c r="D155" s="9"/>
      <c r="E155" s="66"/>
      <c r="F155" s="145">
        <v>0</v>
      </c>
      <c r="G155" s="145">
        <v>0</v>
      </c>
      <c r="H155" s="145">
        <v>0</v>
      </c>
      <c r="I155" s="145">
        <v>0</v>
      </c>
      <c r="J155" s="145">
        <v>0</v>
      </c>
      <c r="K155" s="145">
        <v>0</v>
      </c>
      <c r="L155" s="145">
        <v>0</v>
      </c>
      <c r="M155" s="145">
        <f>SUM(M147:M153)</f>
        <v>0</v>
      </c>
      <c r="N155" s="145">
        <f>SUM(N147:N153)</f>
        <v>0</v>
      </c>
      <c r="O155" s="145">
        <f>SUM(O147:O153)</f>
        <v>0</v>
      </c>
      <c r="P155" s="145">
        <f>SUM(P147:P153)</f>
        <v>0</v>
      </c>
      <c r="Q155" s="145">
        <f>SUM(Q147:Q153)</f>
        <v>0</v>
      </c>
      <c r="R155" s="148">
        <f t="shared" si="604"/>
        <v>0</v>
      </c>
      <c r="S155" s="7"/>
      <c r="T155" s="9"/>
      <c r="U155" s="66"/>
      <c r="V155" s="235">
        <f t="shared" ref="V155:AB155" si="643">SUM(V147:V153)</f>
        <v>0</v>
      </c>
      <c r="W155" s="235">
        <f t="shared" si="643"/>
        <v>0</v>
      </c>
      <c r="X155" s="235">
        <f t="shared" si="643"/>
        <v>0</v>
      </c>
      <c r="Y155" s="235">
        <f t="shared" si="643"/>
        <v>0</v>
      </c>
      <c r="Z155" s="235">
        <f t="shared" si="643"/>
        <v>0</v>
      </c>
      <c r="AA155" s="235">
        <f t="shared" si="643"/>
        <v>0</v>
      </c>
      <c r="AB155" s="235">
        <f t="shared" si="643"/>
        <v>0</v>
      </c>
      <c r="AC155" s="235">
        <f>SUM(AC147:AC153)</f>
        <v>1000</v>
      </c>
      <c r="AD155" s="235">
        <f>SUM(AD147:AD153)</f>
        <v>1000</v>
      </c>
      <c r="AE155" s="235">
        <f>SUM(AE147:AE153)</f>
        <v>1000</v>
      </c>
      <c r="AF155" s="235">
        <f>SUM(AF147:AF153)</f>
        <v>1000</v>
      </c>
      <c r="AG155" s="235">
        <f>SUM(AG147:AG153)</f>
        <v>1000</v>
      </c>
      <c r="AH155" s="237">
        <f t="shared" si="606"/>
        <v>5000</v>
      </c>
      <c r="AI155" s="7"/>
      <c r="AJ155" s="9"/>
      <c r="AK155" s="66"/>
      <c r="AL155" s="349">
        <f>SUM(AL147:AL154)</f>
        <v>12500</v>
      </c>
      <c r="AM155" s="349">
        <f t="shared" ref="AM155:AW155" si="644">SUM(AM147:AM154)</f>
        <v>12500</v>
      </c>
      <c r="AN155" s="349">
        <f t="shared" si="644"/>
        <v>12500</v>
      </c>
      <c r="AO155" s="349">
        <f t="shared" si="644"/>
        <v>12500</v>
      </c>
      <c r="AP155" s="349">
        <f t="shared" si="644"/>
        <v>12500</v>
      </c>
      <c r="AQ155" s="349">
        <f t="shared" si="644"/>
        <v>12500</v>
      </c>
      <c r="AR155" s="349">
        <f t="shared" si="644"/>
        <v>12500</v>
      </c>
      <c r="AS155" s="349">
        <f t="shared" si="644"/>
        <v>13500</v>
      </c>
      <c r="AT155" s="349">
        <f t="shared" si="644"/>
        <v>33500</v>
      </c>
      <c r="AU155" s="349">
        <f t="shared" si="644"/>
        <v>33500</v>
      </c>
      <c r="AV155" s="349">
        <f t="shared" si="644"/>
        <v>33500</v>
      </c>
      <c r="AW155" s="349">
        <f t="shared" si="644"/>
        <v>33500</v>
      </c>
      <c r="AX155" s="350">
        <f t="shared" si="608"/>
        <v>235000</v>
      </c>
      <c r="AY155" s="7" t="s">
        <v>243</v>
      </c>
      <c r="AZ155" s="640">
        <f>(AX155-AH155)/AH155</f>
        <v>46</v>
      </c>
      <c r="BA155" s="66"/>
      <c r="BB155" s="437">
        <f t="shared" ref="BB155:BH155" si="645">SUM(BB147:BB153)</f>
        <v>39500</v>
      </c>
      <c r="BC155" s="437">
        <f t="shared" si="645"/>
        <v>39500</v>
      </c>
      <c r="BD155" s="437">
        <f t="shared" si="645"/>
        <v>39500</v>
      </c>
      <c r="BE155" s="437">
        <f t="shared" si="645"/>
        <v>39500</v>
      </c>
      <c r="BF155" s="437">
        <f t="shared" si="645"/>
        <v>39500</v>
      </c>
      <c r="BG155" s="437">
        <f t="shared" si="645"/>
        <v>39500</v>
      </c>
      <c r="BH155" s="437">
        <f t="shared" si="645"/>
        <v>39500</v>
      </c>
      <c r="BI155" s="437">
        <f>SUM(BI147:BI153)</f>
        <v>39500</v>
      </c>
      <c r="BJ155" s="437">
        <f>SUM(BJ147:BJ153)</f>
        <v>39500</v>
      </c>
      <c r="BK155" s="437">
        <f>SUM(BK147:BK153)</f>
        <v>39500</v>
      </c>
      <c r="BL155" s="437">
        <f>SUM(BL147:BL153)</f>
        <v>39500</v>
      </c>
      <c r="BM155" s="437">
        <f>SUM(BM147:BM153)</f>
        <v>39500</v>
      </c>
      <c r="BN155" s="438">
        <f>SUM(BB155:BM155)</f>
        <v>474000</v>
      </c>
      <c r="BO155" s="7" t="s">
        <v>243</v>
      </c>
      <c r="BP155" s="640">
        <f>(BN155-AX155)/AX155</f>
        <v>1.0170212765957447</v>
      </c>
      <c r="BQ155" s="66"/>
      <c r="BR155" s="437">
        <f t="shared" ref="BR155:BX155" si="646">SUM(BR147:BR153)</f>
        <v>69250</v>
      </c>
      <c r="BS155" s="437">
        <f t="shared" si="646"/>
        <v>69250</v>
      </c>
      <c r="BT155" s="437">
        <f t="shared" si="646"/>
        <v>69250</v>
      </c>
      <c r="BU155" s="437">
        <f t="shared" si="646"/>
        <v>69250</v>
      </c>
      <c r="BV155" s="437">
        <f t="shared" si="646"/>
        <v>69250</v>
      </c>
      <c r="BW155" s="437">
        <f t="shared" si="646"/>
        <v>69250</v>
      </c>
      <c r="BX155" s="437">
        <f t="shared" si="646"/>
        <v>69250</v>
      </c>
      <c r="BY155" s="437">
        <f>SUM(BY147:BY153)</f>
        <v>69250</v>
      </c>
      <c r="BZ155" s="437">
        <f>SUM(BZ147:BZ153)</f>
        <v>69250</v>
      </c>
      <c r="CA155" s="437">
        <f>SUM(CA147:CA153)</f>
        <v>69250</v>
      </c>
      <c r="CB155" s="437">
        <f>SUM(CB147:CB153)</f>
        <v>69250</v>
      </c>
      <c r="CC155" s="437">
        <f>SUM(CC147:CC153)</f>
        <v>69250</v>
      </c>
      <c r="CD155" s="438">
        <f t="shared" si="612"/>
        <v>831000</v>
      </c>
      <c r="CE155" s="7" t="s">
        <v>243</v>
      </c>
      <c r="CF155" s="7" t="s">
        <v>243</v>
      </c>
      <c r="CG155" s="640" t="e">
        <f>(CE155-BO155)/BO155</f>
        <v>#VALUE!</v>
      </c>
      <c r="CH155" s="66"/>
      <c r="CI155" s="437">
        <f>SUM(CI147:CI154)</f>
        <v>108375</v>
      </c>
      <c r="CJ155" s="437">
        <f t="shared" ref="CJ155:CO155" si="647">SUM(CJ147:CJ153)</f>
        <v>103875</v>
      </c>
      <c r="CK155" s="437">
        <f t="shared" si="647"/>
        <v>103875</v>
      </c>
      <c r="CL155" s="437">
        <f t="shared" si="647"/>
        <v>103875</v>
      </c>
      <c r="CM155" s="437">
        <f t="shared" si="647"/>
        <v>103875</v>
      </c>
      <c r="CN155" s="437">
        <f t="shared" si="647"/>
        <v>103875</v>
      </c>
      <c r="CO155" s="437">
        <f t="shared" si="647"/>
        <v>103875</v>
      </c>
      <c r="CP155" s="437">
        <f>SUM(CP147:CP153)</f>
        <v>103875</v>
      </c>
      <c r="CQ155" s="437">
        <f>SUM(CQ147:CQ153)</f>
        <v>103875</v>
      </c>
      <c r="CR155" s="437">
        <f>SUM(CR147:CR153)</f>
        <v>103875</v>
      </c>
      <c r="CS155" s="437">
        <f>SUM(CS147:CS153)</f>
        <v>103875</v>
      </c>
      <c r="CT155" s="437">
        <f>SUM(CT147:CT153)</f>
        <v>103875</v>
      </c>
      <c r="CU155" s="438">
        <f>SUM(CI155:CT155)</f>
        <v>1251000</v>
      </c>
      <c r="CV155" s="7" t="s">
        <v>243</v>
      </c>
      <c r="CW155" s="7" t="s">
        <v>243</v>
      </c>
      <c r="CX155" s="640" t="e">
        <f>(CV155-CF155)/CF155</f>
        <v>#VALUE!</v>
      </c>
      <c r="CY155" s="66"/>
      <c r="CZ155" s="437">
        <f>SUM(CZ147:CZ154)</f>
        <v>162562.5</v>
      </c>
      <c r="DA155" s="437">
        <f t="shared" ref="DA155:DF155" si="648">SUM(DA147:DA153)</f>
        <v>155812.5</v>
      </c>
      <c r="DB155" s="437">
        <f t="shared" si="648"/>
        <v>155812.5</v>
      </c>
      <c r="DC155" s="437">
        <f t="shared" si="648"/>
        <v>155812.5</v>
      </c>
      <c r="DD155" s="437">
        <f t="shared" si="648"/>
        <v>155812.5</v>
      </c>
      <c r="DE155" s="437">
        <f t="shared" si="648"/>
        <v>155812.5</v>
      </c>
      <c r="DF155" s="437">
        <f t="shared" si="648"/>
        <v>155812.5</v>
      </c>
      <c r="DG155" s="437">
        <f>SUM(DG147:DG153)</f>
        <v>155812.5</v>
      </c>
      <c r="DH155" s="437">
        <f>SUM(DH147:DH153)</f>
        <v>155812.5</v>
      </c>
      <c r="DI155" s="437">
        <f>SUM(DI147:DI153)</f>
        <v>155812.5</v>
      </c>
      <c r="DJ155" s="437">
        <f>SUM(DJ147:DJ153)</f>
        <v>155812.5</v>
      </c>
      <c r="DK155" s="437">
        <f>SUM(DK147:DK153)</f>
        <v>155812.5</v>
      </c>
      <c r="DL155" s="438">
        <f>SUM(CZ155:DK155)</f>
        <v>1876500</v>
      </c>
      <c r="DM155" s="7" t="s">
        <v>243</v>
      </c>
    </row>
    <row r="156" spans="2:117" outlineLevel="1" x14ac:dyDescent="0.2">
      <c r="B156" s="50" t="s">
        <v>45</v>
      </c>
      <c r="C156" s="7"/>
      <c r="D156" s="9"/>
      <c r="E156" s="66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6"/>
      <c r="R156" s="181"/>
      <c r="S156" s="7"/>
      <c r="T156" s="9"/>
      <c r="U156" s="66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5"/>
      <c r="AH156" s="259"/>
      <c r="AI156" s="7"/>
      <c r="AJ156" s="9"/>
      <c r="AK156" s="66"/>
      <c r="AL156" s="376"/>
      <c r="AM156" s="376"/>
      <c r="AN156" s="376"/>
      <c r="AO156" s="376"/>
      <c r="AP156" s="376"/>
      <c r="AQ156" s="376"/>
      <c r="AR156" s="376"/>
      <c r="AS156" s="376"/>
      <c r="AT156" s="376"/>
      <c r="AU156" s="376"/>
      <c r="AV156" s="376"/>
      <c r="AW156" s="377"/>
      <c r="AX156" s="371"/>
      <c r="AY156" s="7"/>
      <c r="AZ156" s="9"/>
      <c r="BA156" s="66"/>
      <c r="BB156" s="465"/>
      <c r="BC156" s="465"/>
      <c r="BD156" s="465"/>
      <c r="BE156" s="465"/>
      <c r="BF156" s="465"/>
      <c r="BG156" s="465"/>
      <c r="BH156" s="465"/>
      <c r="BI156" s="465"/>
      <c r="BJ156" s="465"/>
      <c r="BK156" s="465"/>
      <c r="BL156" s="465"/>
      <c r="BM156" s="466"/>
      <c r="BN156" s="460"/>
      <c r="BO156" s="7"/>
      <c r="BP156" s="9"/>
      <c r="BQ156" s="66"/>
      <c r="BR156" s="465"/>
      <c r="BS156" s="465"/>
      <c r="BT156" s="465"/>
      <c r="BU156" s="465"/>
      <c r="BV156" s="465"/>
      <c r="BW156" s="465"/>
      <c r="BX156" s="465"/>
      <c r="BY156" s="465"/>
      <c r="BZ156" s="465"/>
      <c r="CA156" s="465"/>
      <c r="CB156" s="465"/>
      <c r="CC156" s="466"/>
      <c r="CD156" s="460"/>
      <c r="CF156" s="7"/>
      <c r="CG156" s="9"/>
      <c r="CH156" s="66"/>
      <c r="CI156" s="465"/>
      <c r="CJ156" s="465"/>
      <c r="CK156" s="465"/>
      <c r="CL156" s="465"/>
      <c r="CM156" s="465"/>
      <c r="CN156" s="465"/>
      <c r="CO156" s="465"/>
      <c r="CP156" s="465"/>
      <c r="CQ156" s="465"/>
      <c r="CR156" s="465"/>
      <c r="CS156" s="465"/>
      <c r="CT156" s="466"/>
      <c r="CU156" s="460"/>
      <c r="CW156" s="7"/>
      <c r="CX156" s="9"/>
      <c r="CY156" s="66"/>
      <c r="CZ156" s="465"/>
      <c r="DA156" s="465"/>
      <c r="DB156" s="465"/>
      <c r="DC156" s="465"/>
      <c r="DD156" s="465"/>
      <c r="DE156" s="465"/>
      <c r="DF156" s="465"/>
      <c r="DG156" s="465"/>
      <c r="DH156" s="465"/>
      <c r="DI156" s="465"/>
      <c r="DJ156" s="465"/>
      <c r="DK156" s="466"/>
      <c r="DL156" s="460"/>
    </row>
    <row r="157" spans="2:117" outlineLevel="1" x14ac:dyDescent="0.2">
      <c r="B157" s="78" t="s">
        <v>27</v>
      </c>
      <c r="C157" s="7" t="s">
        <v>46</v>
      </c>
      <c r="D157" s="135">
        <f>80000/12</f>
        <v>6666.666666666667</v>
      </c>
      <c r="E157" s="190"/>
      <c r="F157" s="145">
        <f t="shared" ref="F157:Q170" si="649">$D157*F96</f>
        <v>0</v>
      </c>
      <c r="G157" s="145">
        <f t="shared" si="649"/>
        <v>0</v>
      </c>
      <c r="H157" s="145">
        <f t="shared" si="649"/>
        <v>0</v>
      </c>
      <c r="I157" s="145">
        <f t="shared" si="649"/>
        <v>0</v>
      </c>
      <c r="J157" s="145">
        <f t="shared" si="649"/>
        <v>0</v>
      </c>
      <c r="K157" s="145">
        <f t="shared" si="649"/>
        <v>0</v>
      </c>
      <c r="L157" s="145">
        <f t="shared" si="649"/>
        <v>0</v>
      </c>
      <c r="M157" s="145">
        <f t="shared" si="649"/>
        <v>0</v>
      </c>
      <c r="N157" s="145">
        <f t="shared" si="649"/>
        <v>0</v>
      </c>
      <c r="O157" s="145">
        <f t="shared" si="649"/>
        <v>0</v>
      </c>
      <c r="P157" s="145">
        <f t="shared" si="649"/>
        <v>0</v>
      </c>
      <c r="Q157" s="145">
        <f t="shared" si="649"/>
        <v>0</v>
      </c>
      <c r="R157" s="148">
        <f t="shared" ref="R157:R193" si="650">SUM(F157:Q157)</f>
        <v>0</v>
      </c>
      <c r="S157" s="7" t="s">
        <v>46</v>
      </c>
      <c r="T157" s="135">
        <f>U157/12</f>
        <v>6666.666666666667</v>
      </c>
      <c r="U157" s="190">
        <v>80000</v>
      </c>
      <c r="V157" s="235">
        <f t="shared" ref="V157:AG172" si="651">$T157*V96</f>
        <v>0</v>
      </c>
      <c r="W157" s="235">
        <f t="shared" si="651"/>
        <v>0</v>
      </c>
      <c r="X157" s="235">
        <f t="shared" si="651"/>
        <v>0</v>
      </c>
      <c r="Y157" s="235">
        <f t="shared" si="651"/>
        <v>0</v>
      </c>
      <c r="Z157" s="235">
        <f t="shared" si="651"/>
        <v>0</v>
      </c>
      <c r="AA157" s="235">
        <f t="shared" si="651"/>
        <v>0</v>
      </c>
      <c r="AB157" s="235">
        <f t="shared" si="651"/>
        <v>0</v>
      </c>
      <c r="AC157" s="235">
        <f t="shared" si="651"/>
        <v>0</v>
      </c>
      <c r="AD157" s="235">
        <f t="shared" si="651"/>
        <v>0</v>
      </c>
      <c r="AE157" s="235">
        <f t="shared" si="651"/>
        <v>0</v>
      </c>
      <c r="AF157" s="235">
        <f t="shared" si="651"/>
        <v>0</v>
      </c>
      <c r="AG157" s="235">
        <f t="shared" si="651"/>
        <v>0</v>
      </c>
      <c r="AH157" s="237">
        <f t="shared" ref="AH157:AH193" si="652">SUM(V157:AG157)</f>
        <v>0</v>
      </c>
      <c r="AI157" s="7" t="s">
        <v>46</v>
      </c>
      <c r="AJ157" s="135">
        <f>AK157/12</f>
        <v>9533.3333333333339</v>
      </c>
      <c r="AK157" s="190">
        <f>55*2080</f>
        <v>114400</v>
      </c>
      <c r="AL157" s="348">
        <f t="shared" ref="AL157:AW172" si="653">$AJ157*AL96</f>
        <v>0</v>
      </c>
      <c r="AM157" s="348">
        <f t="shared" si="653"/>
        <v>0</v>
      </c>
      <c r="AN157" s="348">
        <f t="shared" si="653"/>
        <v>0</v>
      </c>
      <c r="AO157" s="348">
        <f t="shared" si="653"/>
        <v>0</v>
      </c>
      <c r="AP157" s="348">
        <f t="shared" si="653"/>
        <v>0</v>
      </c>
      <c r="AQ157" s="348">
        <f t="shared" si="653"/>
        <v>0</v>
      </c>
      <c r="AR157" s="348">
        <f t="shared" si="653"/>
        <v>0</v>
      </c>
      <c r="AS157" s="348">
        <f t="shared" si="653"/>
        <v>0</v>
      </c>
      <c r="AT157" s="348">
        <f t="shared" si="653"/>
        <v>9533.3333333333339</v>
      </c>
      <c r="AU157" s="348">
        <f t="shared" si="653"/>
        <v>9533.3333333333339</v>
      </c>
      <c r="AV157" s="348">
        <f t="shared" si="653"/>
        <v>9533.3333333333339</v>
      </c>
      <c r="AW157" s="348">
        <f t="shared" si="653"/>
        <v>9533.3333333333339</v>
      </c>
      <c r="AX157" s="350">
        <f t="shared" ref="AX157:AX193" si="654">SUM(AL157:AW157)</f>
        <v>38133.333333333336</v>
      </c>
      <c r="AY157" s="7" t="s">
        <v>46</v>
      </c>
      <c r="AZ157" s="135">
        <f>BA157/12</f>
        <v>9533.3333333333339</v>
      </c>
      <c r="BA157" s="190">
        <f>55*2080</f>
        <v>114400</v>
      </c>
      <c r="BB157" s="467">
        <f t="shared" ref="BB157:BM172" si="655">$AZ157*BB96</f>
        <v>9533.3333333333339</v>
      </c>
      <c r="BC157" s="467">
        <f t="shared" si="655"/>
        <v>9533.3333333333339</v>
      </c>
      <c r="BD157" s="467">
        <f t="shared" si="655"/>
        <v>9533.3333333333339</v>
      </c>
      <c r="BE157" s="467">
        <f t="shared" si="655"/>
        <v>9533.3333333333339</v>
      </c>
      <c r="BF157" s="467">
        <f t="shared" si="655"/>
        <v>9533.3333333333339</v>
      </c>
      <c r="BG157" s="467">
        <f t="shared" si="655"/>
        <v>9533.3333333333339</v>
      </c>
      <c r="BH157" s="467">
        <f t="shared" si="655"/>
        <v>9533.3333333333339</v>
      </c>
      <c r="BI157" s="467">
        <f t="shared" si="655"/>
        <v>9533.3333333333339</v>
      </c>
      <c r="BJ157" s="467">
        <f t="shared" si="655"/>
        <v>9533.3333333333339</v>
      </c>
      <c r="BK157" s="467">
        <f t="shared" si="655"/>
        <v>9533.3333333333339</v>
      </c>
      <c r="BL157" s="467">
        <f t="shared" si="655"/>
        <v>9533.3333333333339</v>
      </c>
      <c r="BM157" s="467">
        <f t="shared" si="655"/>
        <v>9533.3333333333339</v>
      </c>
      <c r="BN157" s="438">
        <f t="shared" ref="BN157:BN193" si="656">SUM(BB157:BM157)</f>
        <v>114399.99999999999</v>
      </c>
      <c r="BO157" s="7" t="s">
        <v>46</v>
      </c>
      <c r="BP157" s="135">
        <f>BQ157/12</f>
        <v>12133.333333333334</v>
      </c>
      <c r="BQ157" s="190">
        <f t="shared" ref="BQ157:BQ162" si="657">70*2080</f>
        <v>145600</v>
      </c>
      <c r="BR157" s="467">
        <f t="shared" ref="BR157:CC172" si="658">$BP157*BR96</f>
        <v>12133.333333333334</v>
      </c>
      <c r="BS157" s="467">
        <f t="shared" si="658"/>
        <v>12133.333333333334</v>
      </c>
      <c r="BT157" s="467">
        <f t="shared" si="658"/>
        <v>12133.333333333334</v>
      </c>
      <c r="BU157" s="467">
        <f t="shared" si="658"/>
        <v>12133.333333333334</v>
      </c>
      <c r="BV157" s="467">
        <f t="shared" si="658"/>
        <v>12133.333333333334</v>
      </c>
      <c r="BW157" s="467">
        <f t="shared" si="658"/>
        <v>12133.333333333334</v>
      </c>
      <c r="BX157" s="467">
        <f t="shared" si="658"/>
        <v>12133.333333333334</v>
      </c>
      <c r="BY157" s="467">
        <f t="shared" si="658"/>
        <v>12133.333333333334</v>
      </c>
      <c r="BZ157" s="467">
        <f t="shared" si="658"/>
        <v>12133.333333333334</v>
      </c>
      <c r="CA157" s="467">
        <f t="shared" si="658"/>
        <v>12133.333333333334</v>
      </c>
      <c r="CB157" s="467">
        <f t="shared" si="658"/>
        <v>12133.333333333334</v>
      </c>
      <c r="CC157" s="467">
        <f t="shared" si="658"/>
        <v>12133.333333333334</v>
      </c>
      <c r="CD157" s="438">
        <f t="shared" ref="CD157:CD193" si="659">SUM(BR157:CC157)</f>
        <v>145600</v>
      </c>
      <c r="CF157" s="7" t="s">
        <v>46</v>
      </c>
      <c r="CG157" s="135">
        <f>CH157/12</f>
        <v>12133.333333333334</v>
      </c>
      <c r="CH157" s="190">
        <f t="shared" ref="CH157:CH162" si="660">70*2080</f>
        <v>145600</v>
      </c>
      <c r="CI157" s="467">
        <f t="shared" ref="CI157:CT172" si="661">$BP157*CI96</f>
        <v>12133.333333333334</v>
      </c>
      <c r="CJ157" s="467">
        <f t="shared" si="661"/>
        <v>12133.333333333334</v>
      </c>
      <c r="CK157" s="467">
        <f t="shared" si="661"/>
        <v>12133.333333333334</v>
      </c>
      <c r="CL157" s="467">
        <f t="shared" si="661"/>
        <v>12133.333333333334</v>
      </c>
      <c r="CM157" s="467">
        <f t="shared" si="661"/>
        <v>12133.333333333334</v>
      </c>
      <c r="CN157" s="467">
        <f t="shared" si="661"/>
        <v>12133.333333333334</v>
      </c>
      <c r="CO157" s="467">
        <f t="shared" si="661"/>
        <v>12133.333333333334</v>
      </c>
      <c r="CP157" s="467">
        <f t="shared" si="661"/>
        <v>12133.333333333334</v>
      </c>
      <c r="CQ157" s="467">
        <f t="shared" si="661"/>
        <v>12133.333333333334</v>
      </c>
      <c r="CR157" s="467">
        <f t="shared" si="661"/>
        <v>12133.333333333334</v>
      </c>
      <c r="CS157" s="467">
        <f t="shared" si="661"/>
        <v>12133.333333333334</v>
      </c>
      <c r="CT157" s="467">
        <f t="shared" si="661"/>
        <v>12133.333333333334</v>
      </c>
      <c r="CU157" s="438">
        <f t="shared" ref="CU157:CU193" si="662">SUM(CI157:CT157)</f>
        <v>145600</v>
      </c>
      <c r="CW157" s="7" t="s">
        <v>46</v>
      </c>
      <c r="CX157" s="135">
        <f>CY157/12</f>
        <v>12133.333333333334</v>
      </c>
      <c r="CY157" s="190">
        <f t="shared" ref="CY157:CY162" si="663">70*2080</f>
        <v>145600</v>
      </c>
      <c r="CZ157" s="467">
        <f t="shared" ref="CZ157:DK172" si="664">$BP157*CZ96</f>
        <v>12133.333333333334</v>
      </c>
      <c r="DA157" s="467">
        <f t="shared" si="664"/>
        <v>12133.333333333334</v>
      </c>
      <c r="DB157" s="467">
        <f t="shared" si="664"/>
        <v>12133.333333333334</v>
      </c>
      <c r="DC157" s="467">
        <f t="shared" si="664"/>
        <v>12133.333333333334</v>
      </c>
      <c r="DD157" s="467">
        <f t="shared" si="664"/>
        <v>12133.333333333334</v>
      </c>
      <c r="DE157" s="467">
        <f t="shared" si="664"/>
        <v>12133.333333333334</v>
      </c>
      <c r="DF157" s="467">
        <f t="shared" si="664"/>
        <v>12133.333333333334</v>
      </c>
      <c r="DG157" s="467">
        <f t="shared" si="664"/>
        <v>12133.333333333334</v>
      </c>
      <c r="DH157" s="467">
        <f t="shared" si="664"/>
        <v>12133.333333333334</v>
      </c>
      <c r="DI157" s="467">
        <f t="shared" si="664"/>
        <v>12133.333333333334</v>
      </c>
      <c r="DJ157" s="467">
        <f t="shared" si="664"/>
        <v>12133.333333333334</v>
      </c>
      <c r="DK157" s="467">
        <f t="shared" si="664"/>
        <v>12133.333333333334</v>
      </c>
      <c r="DL157" s="438">
        <f t="shared" ref="DL157:DL193" si="665">SUM(CZ157:DK157)</f>
        <v>145600</v>
      </c>
    </row>
    <row r="158" spans="2:117" outlineLevel="1" x14ac:dyDescent="0.2">
      <c r="B158" s="78" t="s">
        <v>28</v>
      </c>
      <c r="C158" s="7" t="s">
        <v>46</v>
      </c>
      <c r="D158" s="135">
        <f t="shared" ref="D158:D163" si="666">80000/12</f>
        <v>6666.666666666667</v>
      </c>
      <c r="E158" s="190"/>
      <c r="F158" s="145">
        <f t="shared" si="649"/>
        <v>0</v>
      </c>
      <c r="G158" s="145">
        <f t="shared" si="649"/>
        <v>0</v>
      </c>
      <c r="H158" s="145">
        <f t="shared" si="649"/>
        <v>0</v>
      </c>
      <c r="I158" s="145">
        <f t="shared" si="649"/>
        <v>0</v>
      </c>
      <c r="J158" s="145">
        <f t="shared" si="649"/>
        <v>0</v>
      </c>
      <c r="K158" s="145">
        <f t="shared" si="649"/>
        <v>0</v>
      </c>
      <c r="L158" s="145">
        <f t="shared" si="649"/>
        <v>0</v>
      </c>
      <c r="M158" s="145">
        <f t="shared" si="649"/>
        <v>0</v>
      </c>
      <c r="N158" s="145">
        <f t="shared" si="649"/>
        <v>0</v>
      </c>
      <c r="O158" s="145">
        <f t="shared" si="649"/>
        <v>0</v>
      </c>
      <c r="P158" s="145">
        <f t="shared" si="649"/>
        <v>0</v>
      </c>
      <c r="Q158" s="145">
        <f t="shared" si="649"/>
        <v>0</v>
      </c>
      <c r="R158" s="148">
        <f>SUM(F158:Q158)</f>
        <v>0</v>
      </c>
      <c r="S158" s="7" t="s">
        <v>46</v>
      </c>
      <c r="T158" s="135">
        <f t="shared" ref="T158:T180" si="667">U158/12</f>
        <v>6666.666666666667</v>
      </c>
      <c r="U158" s="190">
        <v>80000</v>
      </c>
      <c r="V158" s="235">
        <f t="shared" si="651"/>
        <v>0</v>
      </c>
      <c r="W158" s="235">
        <f t="shared" si="651"/>
        <v>0</v>
      </c>
      <c r="X158" s="235">
        <f t="shared" si="651"/>
        <v>0</v>
      </c>
      <c r="Y158" s="235">
        <f t="shared" si="651"/>
        <v>0</v>
      </c>
      <c r="Z158" s="235">
        <f t="shared" si="651"/>
        <v>0</v>
      </c>
      <c r="AA158" s="235">
        <f t="shared" si="651"/>
        <v>0</v>
      </c>
      <c r="AB158" s="235">
        <f t="shared" si="651"/>
        <v>0</v>
      </c>
      <c r="AC158" s="235">
        <f t="shared" si="651"/>
        <v>0</v>
      </c>
      <c r="AD158" s="235">
        <f t="shared" si="651"/>
        <v>0</v>
      </c>
      <c r="AE158" s="235">
        <f t="shared" si="651"/>
        <v>0</v>
      </c>
      <c r="AF158" s="235">
        <f t="shared" si="651"/>
        <v>0</v>
      </c>
      <c r="AG158" s="235">
        <f t="shared" si="651"/>
        <v>0</v>
      </c>
      <c r="AH158" s="237">
        <f t="shared" si="652"/>
        <v>0</v>
      </c>
      <c r="AI158" s="7" t="s">
        <v>46</v>
      </c>
      <c r="AJ158" s="135">
        <f t="shared" ref="AJ158:AJ184" si="668">AK158/12</f>
        <v>12133.333333333334</v>
      </c>
      <c r="AK158" s="190">
        <f>70*2080</f>
        <v>145600</v>
      </c>
      <c r="AL158" s="348">
        <f t="shared" si="653"/>
        <v>0</v>
      </c>
      <c r="AM158" s="348">
        <f t="shared" si="653"/>
        <v>0</v>
      </c>
      <c r="AN158" s="348">
        <f t="shared" si="653"/>
        <v>0</v>
      </c>
      <c r="AO158" s="348">
        <f t="shared" si="653"/>
        <v>0</v>
      </c>
      <c r="AP158" s="348">
        <f t="shared" si="653"/>
        <v>0</v>
      </c>
      <c r="AQ158" s="348">
        <f t="shared" si="653"/>
        <v>0</v>
      </c>
      <c r="AR158" s="348">
        <f t="shared" si="653"/>
        <v>0</v>
      </c>
      <c r="AS158" s="348">
        <f t="shared" si="653"/>
        <v>0</v>
      </c>
      <c r="AT158" s="348">
        <f t="shared" si="653"/>
        <v>12133.333333333334</v>
      </c>
      <c r="AU158" s="348">
        <f t="shared" si="653"/>
        <v>12133.333333333334</v>
      </c>
      <c r="AV158" s="348">
        <f t="shared" si="653"/>
        <v>12133.333333333334</v>
      </c>
      <c r="AW158" s="348">
        <f t="shared" si="653"/>
        <v>12133.333333333334</v>
      </c>
      <c r="AX158" s="350">
        <f t="shared" si="654"/>
        <v>48533.333333333336</v>
      </c>
      <c r="AY158" s="7" t="s">
        <v>46</v>
      </c>
      <c r="AZ158" s="135">
        <f t="shared" ref="AZ158:AZ180" si="669">BA158/12</f>
        <v>12133.333333333334</v>
      </c>
      <c r="BA158" s="190">
        <f>70*2080</f>
        <v>145600</v>
      </c>
      <c r="BB158" s="467">
        <f t="shared" si="655"/>
        <v>12133.333333333334</v>
      </c>
      <c r="BC158" s="467">
        <f t="shared" si="655"/>
        <v>12133.333333333334</v>
      </c>
      <c r="BD158" s="467">
        <f t="shared" si="655"/>
        <v>12133.333333333334</v>
      </c>
      <c r="BE158" s="467">
        <f t="shared" si="655"/>
        <v>12133.333333333334</v>
      </c>
      <c r="BF158" s="467">
        <f t="shared" si="655"/>
        <v>12133.333333333334</v>
      </c>
      <c r="BG158" s="467">
        <f t="shared" si="655"/>
        <v>12133.333333333334</v>
      </c>
      <c r="BH158" s="467">
        <f t="shared" si="655"/>
        <v>12133.333333333334</v>
      </c>
      <c r="BI158" s="467">
        <f t="shared" si="655"/>
        <v>12133.333333333334</v>
      </c>
      <c r="BJ158" s="467">
        <f t="shared" si="655"/>
        <v>12133.333333333334</v>
      </c>
      <c r="BK158" s="467">
        <f t="shared" si="655"/>
        <v>12133.333333333334</v>
      </c>
      <c r="BL158" s="467">
        <f t="shared" si="655"/>
        <v>12133.333333333334</v>
      </c>
      <c r="BM158" s="467">
        <f t="shared" si="655"/>
        <v>12133.333333333334</v>
      </c>
      <c r="BN158" s="438">
        <f t="shared" si="656"/>
        <v>145600</v>
      </c>
      <c r="BO158" s="7" t="s">
        <v>46</v>
      </c>
      <c r="BP158" s="135">
        <f t="shared" ref="BP158:BP180" si="670">BQ158/12</f>
        <v>12133.333333333334</v>
      </c>
      <c r="BQ158" s="190">
        <f t="shared" si="657"/>
        <v>145600</v>
      </c>
      <c r="BR158" s="467">
        <f t="shared" si="658"/>
        <v>12133.333333333334</v>
      </c>
      <c r="BS158" s="467">
        <f t="shared" si="658"/>
        <v>12133.333333333334</v>
      </c>
      <c r="BT158" s="467">
        <f t="shared" si="658"/>
        <v>12133.333333333334</v>
      </c>
      <c r="BU158" s="467">
        <f t="shared" si="658"/>
        <v>12133.333333333334</v>
      </c>
      <c r="BV158" s="467">
        <f t="shared" si="658"/>
        <v>12133.333333333334</v>
      </c>
      <c r="BW158" s="467">
        <f t="shared" si="658"/>
        <v>12133.333333333334</v>
      </c>
      <c r="BX158" s="467">
        <f t="shared" si="658"/>
        <v>12133.333333333334</v>
      </c>
      <c r="BY158" s="467">
        <f t="shared" si="658"/>
        <v>12133.333333333334</v>
      </c>
      <c r="BZ158" s="467">
        <f t="shared" si="658"/>
        <v>12133.333333333334</v>
      </c>
      <c r="CA158" s="467">
        <f t="shared" si="658"/>
        <v>12133.333333333334</v>
      </c>
      <c r="CB158" s="467">
        <f t="shared" si="658"/>
        <v>12133.333333333334</v>
      </c>
      <c r="CC158" s="467">
        <f t="shared" si="658"/>
        <v>12133.333333333334</v>
      </c>
      <c r="CD158" s="438">
        <f t="shared" si="659"/>
        <v>145600</v>
      </c>
      <c r="CF158" s="7" t="s">
        <v>46</v>
      </c>
      <c r="CG158" s="135">
        <f t="shared" ref="CG158:CG180" si="671">CH158/12</f>
        <v>12133.333333333334</v>
      </c>
      <c r="CH158" s="190">
        <f t="shared" si="660"/>
        <v>145600</v>
      </c>
      <c r="CI158" s="467">
        <f t="shared" si="661"/>
        <v>12133.333333333334</v>
      </c>
      <c r="CJ158" s="467">
        <f t="shared" si="661"/>
        <v>12133.333333333334</v>
      </c>
      <c r="CK158" s="467">
        <f t="shared" si="661"/>
        <v>12133.333333333334</v>
      </c>
      <c r="CL158" s="467">
        <f t="shared" si="661"/>
        <v>12133.333333333334</v>
      </c>
      <c r="CM158" s="467">
        <f t="shared" si="661"/>
        <v>12133.333333333334</v>
      </c>
      <c r="CN158" s="467">
        <f t="shared" si="661"/>
        <v>12133.333333333334</v>
      </c>
      <c r="CO158" s="467">
        <f t="shared" si="661"/>
        <v>12133.333333333334</v>
      </c>
      <c r="CP158" s="467">
        <f t="shared" si="661"/>
        <v>12133.333333333334</v>
      </c>
      <c r="CQ158" s="467">
        <f t="shared" si="661"/>
        <v>12133.333333333334</v>
      </c>
      <c r="CR158" s="467">
        <f t="shared" si="661"/>
        <v>12133.333333333334</v>
      </c>
      <c r="CS158" s="467">
        <f t="shared" si="661"/>
        <v>12133.333333333334</v>
      </c>
      <c r="CT158" s="467">
        <f t="shared" si="661"/>
        <v>12133.333333333334</v>
      </c>
      <c r="CU158" s="438">
        <f t="shared" si="662"/>
        <v>145600</v>
      </c>
      <c r="CW158" s="7" t="s">
        <v>46</v>
      </c>
      <c r="CX158" s="135">
        <f t="shared" ref="CX158:CX180" si="672">CY158/12</f>
        <v>12133.333333333334</v>
      </c>
      <c r="CY158" s="190">
        <f t="shared" si="663"/>
        <v>145600</v>
      </c>
      <c r="CZ158" s="467">
        <f t="shared" si="664"/>
        <v>12133.333333333334</v>
      </c>
      <c r="DA158" s="467">
        <f t="shared" si="664"/>
        <v>12133.333333333334</v>
      </c>
      <c r="DB158" s="467">
        <f t="shared" si="664"/>
        <v>12133.333333333334</v>
      </c>
      <c r="DC158" s="467">
        <f t="shared" si="664"/>
        <v>12133.333333333334</v>
      </c>
      <c r="DD158" s="467">
        <f t="shared" si="664"/>
        <v>12133.333333333334</v>
      </c>
      <c r="DE158" s="467">
        <f t="shared" si="664"/>
        <v>12133.333333333334</v>
      </c>
      <c r="DF158" s="467">
        <f t="shared" si="664"/>
        <v>12133.333333333334</v>
      </c>
      <c r="DG158" s="467">
        <f t="shared" si="664"/>
        <v>12133.333333333334</v>
      </c>
      <c r="DH158" s="467">
        <f t="shared" si="664"/>
        <v>12133.333333333334</v>
      </c>
      <c r="DI158" s="467">
        <f t="shared" si="664"/>
        <v>12133.333333333334</v>
      </c>
      <c r="DJ158" s="467">
        <f t="shared" si="664"/>
        <v>12133.333333333334</v>
      </c>
      <c r="DK158" s="467">
        <f t="shared" si="664"/>
        <v>12133.333333333334</v>
      </c>
      <c r="DL158" s="438">
        <f t="shared" si="665"/>
        <v>145600</v>
      </c>
    </row>
    <row r="159" spans="2:117" outlineLevel="1" x14ac:dyDescent="0.2">
      <c r="B159" s="78" t="s">
        <v>29</v>
      </c>
      <c r="C159" s="7" t="s">
        <v>46</v>
      </c>
      <c r="D159" s="135">
        <f t="shared" si="666"/>
        <v>6666.666666666667</v>
      </c>
      <c r="E159" s="190"/>
      <c r="F159" s="145">
        <f t="shared" si="649"/>
        <v>0</v>
      </c>
      <c r="G159" s="145">
        <f t="shared" si="649"/>
        <v>0</v>
      </c>
      <c r="H159" s="145">
        <f t="shared" si="649"/>
        <v>0</v>
      </c>
      <c r="I159" s="145">
        <f t="shared" si="649"/>
        <v>0</v>
      </c>
      <c r="J159" s="145">
        <f t="shared" si="649"/>
        <v>0</v>
      </c>
      <c r="K159" s="145">
        <f t="shared" si="649"/>
        <v>0</v>
      </c>
      <c r="L159" s="145">
        <f t="shared" si="649"/>
        <v>0</v>
      </c>
      <c r="M159" s="145">
        <f t="shared" si="649"/>
        <v>0</v>
      </c>
      <c r="N159" s="145">
        <f t="shared" si="649"/>
        <v>0</v>
      </c>
      <c r="O159" s="145">
        <f t="shared" si="649"/>
        <v>0</v>
      </c>
      <c r="P159" s="145">
        <f t="shared" si="649"/>
        <v>0</v>
      </c>
      <c r="Q159" s="145">
        <f t="shared" si="649"/>
        <v>0</v>
      </c>
      <c r="R159" s="148">
        <f>SUM(F159:Q159)</f>
        <v>0</v>
      </c>
      <c r="S159" s="7" t="s">
        <v>46</v>
      </c>
      <c r="T159" s="135">
        <f t="shared" si="667"/>
        <v>6666.666666666667</v>
      </c>
      <c r="U159" s="190">
        <v>80000</v>
      </c>
      <c r="V159" s="235">
        <f t="shared" si="651"/>
        <v>0</v>
      </c>
      <c r="W159" s="235">
        <f t="shared" si="651"/>
        <v>0</v>
      </c>
      <c r="X159" s="235">
        <f t="shared" si="651"/>
        <v>0</v>
      </c>
      <c r="Y159" s="235">
        <f t="shared" si="651"/>
        <v>0</v>
      </c>
      <c r="Z159" s="235">
        <f t="shared" si="651"/>
        <v>0</v>
      </c>
      <c r="AA159" s="235">
        <f t="shared" si="651"/>
        <v>0</v>
      </c>
      <c r="AB159" s="235">
        <f t="shared" si="651"/>
        <v>0</v>
      </c>
      <c r="AC159" s="235">
        <f t="shared" si="651"/>
        <v>0</v>
      </c>
      <c r="AD159" s="235">
        <f t="shared" si="651"/>
        <v>0</v>
      </c>
      <c r="AE159" s="235">
        <f t="shared" si="651"/>
        <v>0</v>
      </c>
      <c r="AF159" s="235">
        <f t="shared" si="651"/>
        <v>0</v>
      </c>
      <c r="AG159" s="235">
        <f t="shared" si="651"/>
        <v>0</v>
      </c>
      <c r="AH159" s="237">
        <f t="shared" si="652"/>
        <v>0</v>
      </c>
      <c r="AI159" s="7" t="s">
        <v>46</v>
      </c>
      <c r="AJ159" s="135">
        <f t="shared" si="668"/>
        <v>9533.3333333333339</v>
      </c>
      <c r="AK159" s="190">
        <f>55*2080</f>
        <v>114400</v>
      </c>
      <c r="AL159" s="348">
        <f t="shared" si="653"/>
        <v>0</v>
      </c>
      <c r="AM159" s="348">
        <f t="shared" si="653"/>
        <v>0</v>
      </c>
      <c r="AN159" s="348">
        <f t="shared" si="653"/>
        <v>0</v>
      </c>
      <c r="AO159" s="348">
        <f t="shared" si="653"/>
        <v>0</v>
      </c>
      <c r="AP159" s="348">
        <f t="shared" si="653"/>
        <v>0</v>
      </c>
      <c r="AQ159" s="348">
        <f t="shared" si="653"/>
        <v>0</v>
      </c>
      <c r="AR159" s="348">
        <f t="shared" si="653"/>
        <v>0</v>
      </c>
      <c r="AS159" s="348">
        <f t="shared" si="653"/>
        <v>0</v>
      </c>
      <c r="AT159" s="348">
        <f t="shared" si="653"/>
        <v>9533.3333333333339</v>
      </c>
      <c r="AU159" s="348">
        <f t="shared" si="653"/>
        <v>9533.3333333333339</v>
      </c>
      <c r="AV159" s="348">
        <f t="shared" si="653"/>
        <v>9533.3333333333339</v>
      </c>
      <c r="AW159" s="348">
        <f t="shared" si="653"/>
        <v>9533.3333333333339</v>
      </c>
      <c r="AX159" s="350">
        <f t="shared" si="654"/>
        <v>38133.333333333336</v>
      </c>
      <c r="AY159" s="7" t="s">
        <v>46</v>
      </c>
      <c r="AZ159" s="135">
        <f t="shared" si="669"/>
        <v>9533.3333333333339</v>
      </c>
      <c r="BA159" s="190">
        <f>55*2080</f>
        <v>114400</v>
      </c>
      <c r="BB159" s="467">
        <f t="shared" si="655"/>
        <v>9533.3333333333339</v>
      </c>
      <c r="BC159" s="467">
        <f t="shared" si="655"/>
        <v>9533.3333333333339</v>
      </c>
      <c r="BD159" s="467">
        <f t="shared" si="655"/>
        <v>9533.3333333333339</v>
      </c>
      <c r="BE159" s="467">
        <f t="shared" si="655"/>
        <v>9533.3333333333339</v>
      </c>
      <c r="BF159" s="467">
        <f t="shared" si="655"/>
        <v>9533.3333333333339</v>
      </c>
      <c r="BG159" s="467">
        <f t="shared" si="655"/>
        <v>9533.3333333333339</v>
      </c>
      <c r="BH159" s="467">
        <f t="shared" si="655"/>
        <v>9533.3333333333339</v>
      </c>
      <c r="BI159" s="467">
        <f t="shared" si="655"/>
        <v>9533.3333333333339</v>
      </c>
      <c r="BJ159" s="467">
        <f t="shared" si="655"/>
        <v>9533.3333333333339</v>
      </c>
      <c r="BK159" s="467">
        <f t="shared" si="655"/>
        <v>9533.3333333333339</v>
      </c>
      <c r="BL159" s="467">
        <f t="shared" si="655"/>
        <v>9533.3333333333339</v>
      </c>
      <c r="BM159" s="467">
        <f t="shared" si="655"/>
        <v>9533.3333333333339</v>
      </c>
      <c r="BN159" s="438">
        <f t="shared" si="656"/>
        <v>114399.99999999999</v>
      </c>
      <c r="BO159" s="7" t="s">
        <v>46</v>
      </c>
      <c r="BP159" s="135">
        <f t="shared" si="670"/>
        <v>12133.333333333334</v>
      </c>
      <c r="BQ159" s="190">
        <f t="shared" si="657"/>
        <v>145600</v>
      </c>
      <c r="BR159" s="467">
        <f t="shared" si="658"/>
        <v>12133.333333333334</v>
      </c>
      <c r="BS159" s="467">
        <f t="shared" si="658"/>
        <v>12133.333333333334</v>
      </c>
      <c r="BT159" s="467">
        <f t="shared" si="658"/>
        <v>12133.333333333334</v>
      </c>
      <c r="BU159" s="467">
        <f t="shared" si="658"/>
        <v>12133.333333333334</v>
      </c>
      <c r="BV159" s="467">
        <f t="shared" si="658"/>
        <v>12133.333333333334</v>
      </c>
      <c r="BW159" s="467">
        <f t="shared" si="658"/>
        <v>12133.333333333334</v>
      </c>
      <c r="BX159" s="467">
        <f t="shared" si="658"/>
        <v>12133.333333333334</v>
      </c>
      <c r="BY159" s="467">
        <f t="shared" si="658"/>
        <v>12133.333333333334</v>
      </c>
      <c r="BZ159" s="467">
        <f t="shared" si="658"/>
        <v>12133.333333333334</v>
      </c>
      <c r="CA159" s="467">
        <f t="shared" si="658"/>
        <v>12133.333333333334</v>
      </c>
      <c r="CB159" s="467">
        <f t="shared" si="658"/>
        <v>12133.333333333334</v>
      </c>
      <c r="CC159" s="467">
        <f t="shared" si="658"/>
        <v>12133.333333333334</v>
      </c>
      <c r="CD159" s="438">
        <f t="shared" si="659"/>
        <v>145600</v>
      </c>
      <c r="CF159" s="7" t="s">
        <v>46</v>
      </c>
      <c r="CG159" s="135">
        <f t="shared" si="671"/>
        <v>12133.333333333334</v>
      </c>
      <c r="CH159" s="190">
        <f t="shared" si="660"/>
        <v>145600</v>
      </c>
      <c r="CI159" s="467">
        <f t="shared" si="661"/>
        <v>12133.333333333334</v>
      </c>
      <c r="CJ159" s="467">
        <f t="shared" si="661"/>
        <v>12133.333333333334</v>
      </c>
      <c r="CK159" s="467">
        <f t="shared" si="661"/>
        <v>12133.333333333334</v>
      </c>
      <c r="CL159" s="467">
        <f t="shared" si="661"/>
        <v>12133.333333333334</v>
      </c>
      <c r="CM159" s="467">
        <f t="shared" si="661"/>
        <v>12133.333333333334</v>
      </c>
      <c r="CN159" s="467">
        <f t="shared" si="661"/>
        <v>12133.333333333334</v>
      </c>
      <c r="CO159" s="467">
        <f t="shared" si="661"/>
        <v>12133.333333333334</v>
      </c>
      <c r="CP159" s="467">
        <f t="shared" si="661"/>
        <v>12133.333333333334</v>
      </c>
      <c r="CQ159" s="467">
        <f t="shared" si="661"/>
        <v>12133.333333333334</v>
      </c>
      <c r="CR159" s="467">
        <f t="shared" si="661"/>
        <v>12133.333333333334</v>
      </c>
      <c r="CS159" s="467">
        <f t="shared" si="661"/>
        <v>12133.333333333334</v>
      </c>
      <c r="CT159" s="467">
        <f t="shared" si="661"/>
        <v>12133.333333333334</v>
      </c>
      <c r="CU159" s="438">
        <f t="shared" si="662"/>
        <v>145600</v>
      </c>
      <c r="CW159" s="7" t="s">
        <v>46</v>
      </c>
      <c r="CX159" s="135">
        <f t="shared" si="672"/>
        <v>12133.333333333334</v>
      </c>
      <c r="CY159" s="190">
        <f t="shared" si="663"/>
        <v>145600</v>
      </c>
      <c r="CZ159" s="467">
        <f t="shared" si="664"/>
        <v>12133.333333333334</v>
      </c>
      <c r="DA159" s="467">
        <f t="shared" si="664"/>
        <v>12133.333333333334</v>
      </c>
      <c r="DB159" s="467">
        <f t="shared" si="664"/>
        <v>12133.333333333334</v>
      </c>
      <c r="DC159" s="467">
        <f t="shared" si="664"/>
        <v>12133.333333333334</v>
      </c>
      <c r="DD159" s="467">
        <f t="shared" si="664"/>
        <v>12133.333333333334</v>
      </c>
      <c r="DE159" s="467">
        <f t="shared" si="664"/>
        <v>12133.333333333334</v>
      </c>
      <c r="DF159" s="467">
        <f t="shared" si="664"/>
        <v>12133.333333333334</v>
      </c>
      <c r="DG159" s="467">
        <f t="shared" si="664"/>
        <v>12133.333333333334</v>
      </c>
      <c r="DH159" s="467">
        <f t="shared" si="664"/>
        <v>12133.333333333334</v>
      </c>
      <c r="DI159" s="467">
        <f t="shared" si="664"/>
        <v>12133.333333333334</v>
      </c>
      <c r="DJ159" s="467">
        <f t="shared" si="664"/>
        <v>12133.333333333334</v>
      </c>
      <c r="DK159" s="467">
        <f t="shared" si="664"/>
        <v>12133.333333333334</v>
      </c>
      <c r="DL159" s="438">
        <f t="shared" si="665"/>
        <v>145600</v>
      </c>
    </row>
    <row r="160" spans="2:117" outlineLevel="1" x14ac:dyDescent="0.2">
      <c r="B160" s="78" t="s">
        <v>30</v>
      </c>
      <c r="C160" s="7" t="s">
        <v>46</v>
      </c>
      <c r="D160" s="135">
        <f t="shared" si="666"/>
        <v>6666.666666666667</v>
      </c>
      <c r="E160" s="190"/>
      <c r="F160" s="145">
        <f t="shared" si="649"/>
        <v>0</v>
      </c>
      <c r="G160" s="145">
        <f t="shared" si="649"/>
        <v>0</v>
      </c>
      <c r="H160" s="145">
        <f t="shared" si="649"/>
        <v>0</v>
      </c>
      <c r="I160" s="145">
        <f t="shared" si="649"/>
        <v>0</v>
      </c>
      <c r="J160" s="145">
        <f t="shared" si="649"/>
        <v>0</v>
      </c>
      <c r="K160" s="145">
        <f t="shared" si="649"/>
        <v>0</v>
      </c>
      <c r="L160" s="145">
        <f t="shared" si="649"/>
        <v>0</v>
      </c>
      <c r="M160" s="145">
        <f t="shared" si="649"/>
        <v>0</v>
      </c>
      <c r="N160" s="145">
        <f t="shared" si="649"/>
        <v>0</v>
      </c>
      <c r="O160" s="145">
        <f t="shared" si="649"/>
        <v>0</v>
      </c>
      <c r="P160" s="145">
        <f t="shared" si="649"/>
        <v>0</v>
      </c>
      <c r="Q160" s="145">
        <f t="shared" si="649"/>
        <v>0</v>
      </c>
      <c r="R160" s="148">
        <f>SUM(F160:Q160)</f>
        <v>0</v>
      </c>
      <c r="S160" s="7" t="s">
        <v>46</v>
      </c>
      <c r="T160" s="135">
        <f t="shared" si="667"/>
        <v>6666.666666666667</v>
      </c>
      <c r="U160" s="190">
        <v>80000</v>
      </c>
      <c r="V160" s="235">
        <f t="shared" si="651"/>
        <v>0</v>
      </c>
      <c r="W160" s="235">
        <f t="shared" si="651"/>
        <v>0</v>
      </c>
      <c r="X160" s="235">
        <f t="shared" si="651"/>
        <v>0</v>
      </c>
      <c r="Y160" s="235">
        <f t="shared" si="651"/>
        <v>0</v>
      </c>
      <c r="Z160" s="235">
        <f t="shared" si="651"/>
        <v>0</v>
      </c>
      <c r="AA160" s="235">
        <f t="shared" si="651"/>
        <v>0</v>
      </c>
      <c r="AB160" s="235">
        <f t="shared" si="651"/>
        <v>0</v>
      </c>
      <c r="AC160" s="235">
        <f t="shared" si="651"/>
        <v>0</v>
      </c>
      <c r="AD160" s="235">
        <f t="shared" si="651"/>
        <v>0</v>
      </c>
      <c r="AE160" s="235">
        <f t="shared" si="651"/>
        <v>0</v>
      </c>
      <c r="AF160" s="235">
        <f t="shared" si="651"/>
        <v>0</v>
      </c>
      <c r="AG160" s="235">
        <f t="shared" si="651"/>
        <v>0</v>
      </c>
      <c r="AH160" s="237">
        <f t="shared" si="652"/>
        <v>0</v>
      </c>
      <c r="AI160" s="7" t="s">
        <v>46</v>
      </c>
      <c r="AJ160" s="135">
        <f t="shared" si="668"/>
        <v>12133.333333333334</v>
      </c>
      <c r="AK160" s="190">
        <f>70*2080</f>
        <v>145600</v>
      </c>
      <c r="AL160" s="348">
        <f t="shared" si="653"/>
        <v>0</v>
      </c>
      <c r="AM160" s="348">
        <f t="shared" si="653"/>
        <v>0</v>
      </c>
      <c r="AN160" s="348">
        <f t="shared" si="653"/>
        <v>0</v>
      </c>
      <c r="AO160" s="348">
        <f t="shared" si="653"/>
        <v>0</v>
      </c>
      <c r="AP160" s="348">
        <f t="shared" si="653"/>
        <v>0</v>
      </c>
      <c r="AQ160" s="348">
        <f t="shared" si="653"/>
        <v>0</v>
      </c>
      <c r="AR160" s="348">
        <f t="shared" si="653"/>
        <v>0</v>
      </c>
      <c r="AS160" s="348">
        <f t="shared" si="653"/>
        <v>0</v>
      </c>
      <c r="AT160" s="348">
        <f t="shared" si="653"/>
        <v>0</v>
      </c>
      <c r="AU160" s="348">
        <f t="shared" si="653"/>
        <v>0</v>
      </c>
      <c r="AV160" s="348">
        <f t="shared" si="653"/>
        <v>0</v>
      </c>
      <c r="AW160" s="348">
        <f t="shared" si="653"/>
        <v>0</v>
      </c>
      <c r="AX160" s="350">
        <f t="shared" si="654"/>
        <v>0</v>
      </c>
      <c r="AY160" s="7" t="s">
        <v>46</v>
      </c>
      <c r="AZ160" s="135">
        <f t="shared" si="669"/>
        <v>12133.333333333334</v>
      </c>
      <c r="BA160" s="190">
        <f>70*2080</f>
        <v>145600</v>
      </c>
      <c r="BB160" s="467">
        <f t="shared" si="655"/>
        <v>0</v>
      </c>
      <c r="BC160" s="467">
        <f t="shared" si="655"/>
        <v>0</v>
      </c>
      <c r="BD160" s="467">
        <f t="shared" si="655"/>
        <v>0</v>
      </c>
      <c r="BE160" s="467">
        <f t="shared" si="655"/>
        <v>0</v>
      </c>
      <c r="BF160" s="467">
        <f t="shared" si="655"/>
        <v>0</v>
      </c>
      <c r="BG160" s="467">
        <f t="shared" si="655"/>
        <v>0</v>
      </c>
      <c r="BH160" s="467">
        <f t="shared" si="655"/>
        <v>0</v>
      </c>
      <c r="BI160" s="467">
        <f t="shared" si="655"/>
        <v>0</v>
      </c>
      <c r="BJ160" s="467">
        <f t="shared" si="655"/>
        <v>0</v>
      </c>
      <c r="BK160" s="467">
        <f t="shared" si="655"/>
        <v>0</v>
      </c>
      <c r="BL160" s="467">
        <f t="shared" si="655"/>
        <v>0</v>
      </c>
      <c r="BM160" s="467">
        <f t="shared" si="655"/>
        <v>0</v>
      </c>
      <c r="BN160" s="438">
        <f t="shared" si="656"/>
        <v>0</v>
      </c>
      <c r="BO160" s="7" t="s">
        <v>46</v>
      </c>
      <c r="BP160" s="135">
        <f t="shared" si="670"/>
        <v>12133.333333333334</v>
      </c>
      <c r="BQ160" s="190">
        <f t="shared" si="657"/>
        <v>145600</v>
      </c>
      <c r="BR160" s="467">
        <f t="shared" si="658"/>
        <v>0</v>
      </c>
      <c r="BS160" s="467">
        <f t="shared" si="658"/>
        <v>0</v>
      </c>
      <c r="BT160" s="467">
        <f t="shared" si="658"/>
        <v>0</v>
      </c>
      <c r="BU160" s="467">
        <f t="shared" si="658"/>
        <v>0</v>
      </c>
      <c r="BV160" s="467">
        <f t="shared" si="658"/>
        <v>0</v>
      </c>
      <c r="BW160" s="467">
        <f t="shared" si="658"/>
        <v>0</v>
      </c>
      <c r="BX160" s="467">
        <f t="shared" si="658"/>
        <v>0</v>
      </c>
      <c r="BY160" s="467">
        <f t="shared" si="658"/>
        <v>0</v>
      </c>
      <c r="BZ160" s="467">
        <f t="shared" si="658"/>
        <v>0</v>
      </c>
      <c r="CA160" s="467">
        <f t="shared" si="658"/>
        <v>0</v>
      </c>
      <c r="CB160" s="467">
        <f t="shared" si="658"/>
        <v>0</v>
      </c>
      <c r="CC160" s="467">
        <f t="shared" si="658"/>
        <v>0</v>
      </c>
      <c r="CD160" s="438">
        <f t="shared" si="659"/>
        <v>0</v>
      </c>
      <c r="CF160" s="7" t="s">
        <v>46</v>
      </c>
      <c r="CG160" s="135">
        <f t="shared" si="671"/>
        <v>12133.333333333334</v>
      </c>
      <c r="CH160" s="190">
        <f t="shared" si="660"/>
        <v>145600</v>
      </c>
      <c r="CI160" s="467">
        <f t="shared" si="661"/>
        <v>12133.333333333334</v>
      </c>
      <c r="CJ160" s="467">
        <f t="shared" si="661"/>
        <v>12133.333333333334</v>
      </c>
      <c r="CK160" s="467">
        <f t="shared" si="661"/>
        <v>12133.333333333334</v>
      </c>
      <c r="CL160" s="467">
        <f t="shared" si="661"/>
        <v>12133.333333333334</v>
      </c>
      <c r="CM160" s="467">
        <f t="shared" si="661"/>
        <v>12133.333333333334</v>
      </c>
      <c r="CN160" s="467">
        <f t="shared" si="661"/>
        <v>12133.333333333334</v>
      </c>
      <c r="CO160" s="467">
        <f t="shared" si="661"/>
        <v>12133.333333333334</v>
      </c>
      <c r="CP160" s="467">
        <f t="shared" si="661"/>
        <v>12133.333333333334</v>
      </c>
      <c r="CQ160" s="467">
        <f t="shared" si="661"/>
        <v>12133.333333333334</v>
      </c>
      <c r="CR160" s="467">
        <f t="shared" si="661"/>
        <v>12133.333333333334</v>
      </c>
      <c r="CS160" s="467">
        <f t="shared" si="661"/>
        <v>12133.333333333334</v>
      </c>
      <c r="CT160" s="467">
        <f t="shared" si="661"/>
        <v>12133.333333333334</v>
      </c>
      <c r="CU160" s="438">
        <f t="shared" si="662"/>
        <v>145600</v>
      </c>
      <c r="CW160" s="7" t="s">
        <v>46</v>
      </c>
      <c r="CX160" s="135">
        <f t="shared" si="672"/>
        <v>12133.333333333334</v>
      </c>
      <c r="CY160" s="190">
        <f t="shared" si="663"/>
        <v>145600</v>
      </c>
      <c r="CZ160" s="467">
        <f t="shared" si="664"/>
        <v>12133.333333333334</v>
      </c>
      <c r="DA160" s="467">
        <f t="shared" si="664"/>
        <v>12133.333333333334</v>
      </c>
      <c r="DB160" s="467">
        <f t="shared" si="664"/>
        <v>12133.333333333334</v>
      </c>
      <c r="DC160" s="467">
        <f t="shared" si="664"/>
        <v>12133.333333333334</v>
      </c>
      <c r="DD160" s="467">
        <f t="shared" si="664"/>
        <v>12133.333333333334</v>
      </c>
      <c r="DE160" s="467">
        <f t="shared" si="664"/>
        <v>12133.333333333334</v>
      </c>
      <c r="DF160" s="467">
        <f t="shared" si="664"/>
        <v>12133.333333333334</v>
      </c>
      <c r="DG160" s="467">
        <f t="shared" si="664"/>
        <v>12133.333333333334</v>
      </c>
      <c r="DH160" s="467">
        <f t="shared" si="664"/>
        <v>12133.333333333334</v>
      </c>
      <c r="DI160" s="467">
        <f t="shared" si="664"/>
        <v>12133.333333333334</v>
      </c>
      <c r="DJ160" s="467">
        <f t="shared" si="664"/>
        <v>12133.333333333334</v>
      </c>
      <c r="DK160" s="467">
        <f t="shared" si="664"/>
        <v>12133.333333333334</v>
      </c>
      <c r="DL160" s="438">
        <f t="shared" si="665"/>
        <v>145600</v>
      </c>
    </row>
    <row r="161" spans="2:116" outlineLevel="1" x14ac:dyDescent="0.2">
      <c r="B161" s="78" t="s">
        <v>31</v>
      </c>
      <c r="C161" s="7" t="s">
        <v>46</v>
      </c>
      <c r="D161" s="135">
        <f t="shared" si="666"/>
        <v>6666.666666666667</v>
      </c>
      <c r="E161" s="190"/>
      <c r="F161" s="145">
        <f t="shared" si="649"/>
        <v>0</v>
      </c>
      <c r="G161" s="145">
        <f t="shared" si="649"/>
        <v>0</v>
      </c>
      <c r="H161" s="145">
        <f t="shared" si="649"/>
        <v>0</v>
      </c>
      <c r="I161" s="145">
        <f t="shared" si="649"/>
        <v>0</v>
      </c>
      <c r="J161" s="145">
        <f t="shared" si="649"/>
        <v>0</v>
      </c>
      <c r="K161" s="145">
        <f t="shared" si="649"/>
        <v>0</v>
      </c>
      <c r="L161" s="145">
        <f t="shared" si="649"/>
        <v>0</v>
      </c>
      <c r="M161" s="145">
        <f t="shared" si="649"/>
        <v>0</v>
      </c>
      <c r="N161" s="145">
        <f t="shared" si="649"/>
        <v>0</v>
      </c>
      <c r="O161" s="145">
        <f t="shared" si="649"/>
        <v>0</v>
      </c>
      <c r="P161" s="145">
        <f t="shared" si="649"/>
        <v>0</v>
      </c>
      <c r="Q161" s="145">
        <f t="shared" si="649"/>
        <v>0</v>
      </c>
      <c r="R161" s="148">
        <f>SUM(F161:Q161)</f>
        <v>0</v>
      </c>
      <c r="S161" s="7" t="s">
        <v>46</v>
      </c>
      <c r="T161" s="135">
        <f t="shared" si="667"/>
        <v>6666.666666666667</v>
      </c>
      <c r="U161" s="190">
        <v>80000</v>
      </c>
      <c r="V161" s="235">
        <f t="shared" si="651"/>
        <v>0</v>
      </c>
      <c r="W161" s="235">
        <f t="shared" si="651"/>
        <v>0</v>
      </c>
      <c r="X161" s="235">
        <f t="shared" si="651"/>
        <v>0</v>
      </c>
      <c r="Y161" s="235">
        <f t="shared" si="651"/>
        <v>0</v>
      </c>
      <c r="Z161" s="235">
        <f t="shared" si="651"/>
        <v>0</v>
      </c>
      <c r="AA161" s="235">
        <f t="shared" si="651"/>
        <v>0</v>
      </c>
      <c r="AB161" s="235">
        <f t="shared" si="651"/>
        <v>0</v>
      </c>
      <c r="AC161" s="235">
        <f t="shared" si="651"/>
        <v>0</v>
      </c>
      <c r="AD161" s="235">
        <f t="shared" si="651"/>
        <v>0</v>
      </c>
      <c r="AE161" s="235">
        <f t="shared" si="651"/>
        <v>0</v>
      </c>
      <c r="AF161" s="235">
        <f t="shared" si="651"/>
        <v>0</v>
      </c>
      <c r="AG161" s="235">
        <f t="shared" si="651"/>
        <v>0</v>
      </c>
      <c r="AH161" s="237">
        <f t="shared" si="652"/>
        <v>0</v>
      </c>
      <c r="AI161" s="7" t="s">
        <v>46</v>
      </c>
      <c r="AJ161" s="135">
        <f t="shared" si="668"/>
        <v>12133.333333333334</v>
      </c>
      <c r="AK161" s="190">
        <f>70*2080</f>
        <v>145600</v>
      </c>
      <c r="AL161" s="348">
        <f t="shared" si="653"/>
        <v>0</v>
      </c>
      <c r="AM161" s="348">
        <f t="shared" si="653"/>
        <v>0</v>
      </c>
      <c r="AN161" s="348">
        <f t="shared" si="653"/>
        <v>0</v>
      </c>
      <c r="AO161" s="348">
        <f t="shared" si="653"/>
        <v>0</v>
      </c>
      <c r="AP161" s="348">
        <f t="shared" si="653"/>
        <v>0</v>
      </c>
      <c r="AQ161" s="348">
        <f t="shared" si="653"/>
        <v>0</v>
      </c>
      <c r="AR161" s="348">
        <f t="shared" si="653"/>
        <v>0</v>
      </c>
      <c r="AS161" s="348">
        <f t="shared" si="653"/>
        <v>0</v>
      </c>
      <c r="AT161" s="348">
        <f t="shared" si="653"/>
        <v>12133.333333333334</v>
      </c>
      <c r="AU161" s="348">
        <f t="shared" si="653"/>
        <v>12133.333333333334</v>
      </c>
      <c r="AV161" s="348">
        <f t="shared" si="653"/>
        <v>12133.333333333334</v>
      </c>
      <c r="AW161" s="348">
        <f t="shared" si="653"/>
        <v>12133.333333333334</v>
      </c>
      <c r="AX161" s="350">
        <f t="shared" si="654"/>
        <v>48533.333333333336</v>
      </c>
      <c r="AY161" s="7" t="s">
        <v>46</v>
      </c>
      <c r="AZ161" s="135">
        <f t="shared" si="669"/>
        <v>12133.333333333334</v>
      </c>
      <c r="BA161" s="190">
        <f>70*2080</f>
        <v>145600</v>
      </c>
      <c r="BB161" s="467">
        <f t="shared" si="655"/>
        <v>12133.333333333334</v>
      </c>
      <c r="BC161" s="467">
        <f t="shared" si="655"/>
        <v>12133.333333333334</v>
      </c>
      <c r="BD161" s="467">
        <f t="shared" si="655"/>
        <v>12133.333333333334</v>
      </c>
      <c r="BE161" s="467">
        <f t="shared" si="655"/>
        <v>12133.333333333334</v>
      </c>
      <c r="BF161" s="467">
        <f t="shared" si="655"/>
        <v>12133.333333333334</v>
      </c>
      <c r="BG161" s="467">
        <f t="shared" si="655"/>
        <v>12133.333333333334</v>
      </c>
      <c r="BH161" s="467">
        <f t="shared" si="655"/>
        <v>12133.333333333334</v>
      </c>
      <c r="BI161" s="467">
        <f t="shared" si="655"/>
        <v>12133.333333333334</v>
      </c>
      <c r="BJ161" s="467">
        <f t="shared" si="655"/>
        <v>12133.333333333334</v>
      </c>
      <c r="BK161" s="467">
        <f t="shared" si="655"/>
        <v>12133.333333333334</v>
      </c>
      <c r="BL161" s="467">
        <f t="shared" si="655"/>
        <v>12133.333333333334</v>
      </c>
      <c r="BM161" s="467">
        <f t="shared" si="655"/>
        <v>12133.333333333334</v>
      </c>
      <c r="BN161" s="438">
        <f t="shared" si="656"/>
        <v>145600</v>
      </c>
      <c r="BO161" s="7" t="s">
        <v>46</v>
      </c>
      <c r="BP161" s="135">
        <f t="shared" si="670"/>
        <v>12133.333333333334</v>
      </c>
      <c r="BQ161" s="190">
        <f t="shared" si="657"/>
        <v>145600</v>
      </c>
      <c r="BR161" s="467">
        <f t="shared" si="658"/>
        <v>12133.333333333334</v>
      </c>
      <c r="BS161" s="467">
        <f t="shared" si="658"/>
        <v>12133.333333333334</v>
      </c>
      <c r="BT161" s="467">
        <f t="shared" si="658"/>
        <v>12133.333333333334</v>
      </c>
      <c r="BU161" s="467">
        <f t="shared" si="658"/>
        <v>12133.333333333334</v>
      </c>
      <c r="BV161" s="467">
        <f t="shared" si="658"/>
        <v>12133.333333333334</v>
      </c>
      <c r="BW161" s="467">
        <f t="shared" si="658"/>
        <v>12133.333333333334</v>
      </c>
      <c r="BX161" s="467">
        <f t="shared" si="658"/>
        <v>12133.333333333334</v>
      </c>
      <c r="BY161" s="467">
        <f t="shared" si="658"/>
        <v>12133.333333333334</v>
      </c>
      <c r="BZ161" s="467">
        <f t="shared" si="658"/>
        <v>12133.333333333334</v>
      </c>
      <c r="CA161" s="467">
        <f t="shared" si="658"/>
        <v>12133.333333333334</v>
      </c>
      <c r="CB161" s="467">
        <f t="shared" si="658"/>
        <v>12133.333333333334</v>
      </c>
      <c r="CC161" s="467">
        <f t="shared" si="658"/>
        <v>12133.333333333334</v>
      </c>
      <c r="CD161" s="438">
        <f t="shared" si="659"/>
        <v>145600</v>
      </c>
      <c r="CF161" s="7" t="s">
        <v>46</v>
      </c>
      <c r="CG161" s="135">
        <f t="shared" si="671"/>
        <v>12133.333333333334</v>
      </c>
      <c r="CH161" s="190">
        <f t="shared" si="660"/>
        <v>145600</v>
      </c>
      <c r="CI161" s="467">
        <f t="shared" si="661"/>
        <v>12133.333333333334</v>
      </c>
      <c r="CJ161" s="467">
        <f t="shared" si="661"/>
        <v>12133.333333333334</v>
      </c>
      <c r="CK161" s="467">
        <f t="shared" si="661"/>
        <v>12133.333333333334</v>
      </c>
      <c r="CL161" s="467">
        <f t="shared" si="661"/>
        <v>12133.333333333334</v>
      </c>
      <c r="CM161" s="467">
        <f t="shared" si="661"/>
        <v>12133.333333333334</v>
      </c>
      <c r="CN161" s="467">
        <f t="shared" si="661"/>
        <v>12133.333333333334</v>
      </c>
      <c r="CO161" s="467">
        <f t="shared" si="661"/>
        <v>12133.333333333334</v>
      </c>
      <c r="CP161" s="467">
        <f t="shared" si="661"/>
        <v>12133.333333333334</v>
      </c>
      <c r="CQ161" s="467">
        <f t="shared" si="661"/>
        <v>12133.333333333334</v>
      </c>
      <c r="CR161" s="467">
        <f t="shared" si="661"/>
        <v>12133.333333333334</v>
      </c>
      <c r="CS161" s="467">
        <f t="shared" si="661"/>
        <v>12133.333333333334</v>
      </c>
      <c r="CT161" s="467">
        <f t="shared" si="661"/>
        <v>12133.333333333334</v>
      </c>
      <c r="CU161" s="438">
        <f t="shared" si="662"/>
        <v>145600</v>
      </c>
      <c r="CW161" s="7" t="s">
        <v>46</v>
      </c>
      <c r="CX161" s="135">
        <f t="shared" si="672"/>
        <v>12133.333333333334</v>
      </c>
      <c r="CY161" s="190">
        <f t="shared" si="663"/>
        <v>145600</v>
      </c>
      <c r="CZ161" s="467">
        <f t="shared" si="664"/>
        <v>12133.333333333334</v>
      </c>
      <c r="DA161" s="467">
        <f t="shared" si="664"/>
        <v>12133.333333333334</v>
      </c>
      <c r="DB161" s="467">
        <f t="shared" si="664"/>
        <v>12133.333333333334</v>
      </c>
      <c r="DC161" s="467">
        <f t="shared" si="664"/>
        <v>12133.333333333334</v>
      </c>
      <c r="DD161" s="467">
        <f t="shared" si="664"/>
        <v>12133.333333333334</v>
      </c>
      <c r="DE161" s="467">
        <f t="shared" si="664"/>
        <v>12133.333333333334</v>
      </c>
      <c r="DF161" s="467">
        <f t="shared" si="664"/>
        <v>12133.333333333334</v>
      </c>
      <c r="DG161" s="467">
        <f t="shared" si="664"/>
        <v>12133.333333333334</v>
      </c>
      <c r="DH161" s="467">
        <f t="shared" si="664"/>
        <v>12133.333333333334</v>
      </c>
      <c r="DI161" s="467">
        <f t="shared" si="664"/>
        <v>12133.333333333334</v>
      </c>
      <c r="DJ161" s="467">
        <f t="shared" si="664"/>
        <v>12133.333333333334</v>
      </c>
      <c r="DK161" s="467">
        <f t="shared" si="664"/>
        <v>12133.333333333334</v>
      </c>
      <c r="DL161" s="438">
        <f t="shared" si="665"/>
        <v>145600</v>
      </c>
    </row>
    <row r="162" spans="2:116" outlineLevel="1" x14ac:dyDescent="0.2">
      <c r="B162" s="78" t="s">
        <v>32</v>
      </c>
      <c r="C162" s="7" t="s">
        <v>46</v>
      </c>
      <c r="D162" s="135">
        <f t="shared" si="666"/>
        <v>6666.666666666667</v>
      </c>
      <c r="E162" s="190"/>
      <c r="F162" s="145">
        <f t="shared" si="649"/>
        <v>0</v>
      </c>
      <c r="G162" s="145">
        <f t="shared" si="649"/>
        <v>0</v>
      </c>
      <c r="H162" s="145">
        <f t="shared" si="649"/>
        <v>0</v>
      </c>
      <c r="I162" s="145">
        <f t="shared" si="649"/>
        <v>0</v>
      </c>
      <c r="J162" s="145">
        <f t="shared" si="649"/>
        <v>0</v>
      </c>
      <c r="K162" s="145">
        <f t="shared" si="649"/>
        <v>0</v>
      </c>
      <c r="L162" s="145">
        <f t="shared" si="649"/>
        <v>0</v>
      </c>
      <c r="M162" s="145">
        <f t="shared" si="649"/>
        <v>0</v>
      </c>
      <c r="N162" s="145">
        <f t="shared" si="649"/>
        <v>0</v>
      </c>
      <c r="O162" s="145">
        <f t="shared" si="649"/>
        <v>0</v>
      </c>
      <c r="P162" s="145">
        <f t="shared" si="649"/>
        <v>0</v>
      </c>
      <c r="Q162" s="145">
        <f t="shared" si="649"/>
        <v>0</v>
      </c>
      <c r="R162" s="148">
        <f t="shared" si="650"/>
        <v>0</v>
      </c>
      <c r="S162" s="7" t="s">
        <v>46</v>
      </c>
      <c r="T162" s="135">
        <f t="shared" si="667"/>
        <v>6666.666666666667</v>
      </c>
      <c r="U162" s="190">
        <v>80000</v>
      </c>
      <c r="V162" s="235">
        <f t="shared" si="651"/>
        <v>0</v>
      </c>
      <c r="W162" s="235">
        <f t="shared" si="651"/>
        <v>0</v>
      </c>
      <c r="X162" s="235">
        <f t="shared" si="651"/>
        <v>0</v>
      </c>
      <c r="Y162" s="235">
        <f t="shared" si="651"/>
        <v>0</v>
      </c>
      <c r="Z162" s="235">
        <f t="shared" si="651"/>
        <v>0</v>
      </c>
      <c r="AA162" s="235">
        <f t="shared" si="651"/>
        <v>0</v>
      </c>
      <c r="AB162" s="235">
        <f t="shared" si="651"/>
        <v>0</v>
      </c>
      <c r="AC162" s="235">
        <f t="shared" si="651"/>
        <v>0</v>
      </c>
      <c r="AD162" s="235">
        <f t="shared" si="651"/>
        <v>0</v>
      </c>
      <c r="AE162" s="235">
        <f t="shared" si="651"/>
        <v>0</v>
      </c>
      <c r="AF162" s="235">
        <f t="shared" si="651"/>
        <v>0</v>
      </c>
      <c r="AG162" s="235">
        <f t="shared" si="651"/>
        <v>0</v>
      </c>
      <c r="AH162" s="237">
        <f t="shared" si="652"/>
        <v>0</v>
      </c>
      <c r="AI162" s="7" t="s">
        <v>46</v>
      </c>
      <c r="AJ162" s="135">
        <f t="shared" si="668"/>
        <v>12133.333333333334</v>
      </c>
      <c r="AK162" s="190">
        <f>70*2080</f>
        <v>145600</v>
      </c>
      <c r="AL162" s="348">
        <f t="shared" si="653"/>
        <v>0</v>
      </c>
      <c r="AM162" s="348">
        <f t="shared" si="653"/>
        <v>0</v>
      </c>
      <c r="AN162" s="348">
        <f t="shared" si="653"/>
        <v>0</v>
      </c>
      <c r="AO162" s="348">
        <f t="shared" si="653"/>
        <v>0</v>
      </c>
      <c r="AP162" s="348">
        <f t="shared" si="653"/>
        <v>0</v>
      </c>
      <c r="AQ162" s="348">
        <f t="shared" si="653"/>
        <v>0</v>
      </c>
      <c r="AR162" s="348">
        <f t="shared" si="653"/>
        <v>0</v>
      </c>
      <c r="AS162" s="348">
        <f t="shared" si="653"/>
        <v>0</v>
      </c>
      <c r="AT162" s="348">
        <f t="shared" si="653"/>
        <v>0</v>
      </c>
      <c r="AU162" s="348">
        <f t="shared" si="653"/>
        <v>0</v>
      </c>
      <c r="AV162" s="348">
        <f t="shared" si="653"/>
        <v>0</v>
      </c>
      <c r="AW162" s="348">
        <f t="shared" si="653"/>
        <v>0</v>
      </c>
      <c r="AX162" s="350">
        <f t="shared" si="654"/>
        <v>0</v>
      </c>
      <c r="AY162" s="7" t="s">
        <v>46</v>
      </c>
      <c r="AZ162" s="135">
        <f t="shared" si="669"/>
        <v>12133.333333333334</v>
      </c>
      <c r="BA162" s="190">
        <f>70*2080</f>
        <v>145600</v>
      </c>
      <c r="BB162" s="467">
        <f t="shared" si="655"/>
        <v>0</v>
      </c>
      <c r="BC162" s="467">
        <f t="shared" si="655"/>
        <v>0</v>
      </c>
      <c r="BD162" s="467">
        <f t="shared" si="655"/>
        <v>0</v>
      </c>
      <c r="BE162" s="467">
        <f t="shared" si="655"/>
        <v>0</v>
      </c>
      <c r="BF162" s="467">
        <f t="shared" si="655"/>
        <v>0</v>
      </c>
      <c r="BG162" s="467">
        <f t="shared" si="655"/>
        <v>0</v>
      </c>
      <c r="BH162" s="467">
        <f t="shared" si="655"/>
        <v>0</v>
      </c>
      <c r="BI162" s="467">
        <f t="shared" si="655"/>
        <v>0</v>
      </c>
      <c r="BJ162" s="467">
        <f t="shared" si="655"/>
        <v>0</v>
      </c>
      <c r="BK162" s="467">
        <f t="shared" si="655"/>
        <v>0</v>
      </c>
      <c r="BL162" s="467">
        <f t="shared" si="655"/>
        <v>0</v>
      </c>
      <c r="BM162" s="467">
        <f t="shared" si="655"/>
        <v>0</v>
      </c>
      <c r="BN162" s="438">
        <f t="shared" si="656"/>
        <v>0</v>
      </c>
      <c r="BO162" s="7" t="s">
        <v>46</v>
      </c>
      <c r="BP162" s="135">
        <f t="shared" si="670"/>
        <v>12133.333333333334</v>
      </c>
      <c r="BQ162" s="190">
        <f t="shared" si="657"/>
        <v>145600</v>
      </c>
      <c r="BR162" s="467">
        <f t="shared" si="658"/>
        <v>0</v>
      </c>
      <c r="BS162" s="467">
        <f t="shared" si="658"/>
        <v>0</v>
      </c>
      <c r="BT162" s="467">
        <f t="shared" si="658"/>
        <v>0</v>
      </c>
      <c r="BU162" s="467">
        <f t="shared" si="658"/>
        <v>0</v>
      </c>
      <c r="BV162" s="467">
        <f t="shared" si="658"/>
        <v>0</v>
      </c>
      <c r="BW162" s="467">
        <f t="shared" si="658"/>
        <v>0</v>
      </c>
      <c r="BX162" s="467">
        <f t="shared" si="658"/>
        <v>0</v>
      </c>
      <c r="BY162" s="467">
        <f t="shared" si="658"/>
        <v>0</v>
      </c>
      <c r="BZ162" s="467">
        <f t="shared" si="658"/>
        <v>0</v>
      </c>
      <c r="CA162" s="467">
        <f t="shared" si="658"/>
        <v>0</v>
      </c>
      <c r="CB162" s="467">
        <f t="shared" si="658"/>
        <v>0</v>
      </c>
      <c r="CC162" s="467">
        <f t="shared" si="658"/>
        <v>0</v>
      </c>
      <c r="CD162" s="438">
        <f t="shared" si="659"/>
        <v>0</v>
      </c>
      <c r="CF162" s="7" t="s">
        <v>46</v>
      </c>
      <c r="CG162" s="135">
        <f t="shared" si="671"/>
        <v>12133.333333333334</v>
      </c>
      <c r="CH162" s="190">
        <f t="shared" si="660"/>
        <v>145600</v>
      </c>
      <c r="CI162" s="467">
        <f t="shared" si="661"/>
        <v>0</v>
      </c>
      <c r="CJ162" s="467">
        <f t="shared" si="661"/>
        <v>0</v>
      </c>
      <c r="CK162" s="467">
        <f t="shared" si="661"/>
        <v>0</v>
      </c>
      <c r="CL162" s="467">
        <f t="shared" si="661"/>
        <v>0</v>
      </c>
      <c r="CM162" s="467">
        <f t="shared" si="661"/>
        <v>0</v>
      </c>
      <c r="CN162" s="467">
        <f t="shared" si="661"/>
        <v>0</v>
      </c>
      <c r="CO162" s="467">
        <f t="shared" si="661"/>
        <v>0</v>
      </c>
      <c r="CP162" s="467">
        <f t="shared" si="661"/>
        <v>0</v>
      </c>
      <c r="CQ162" s="467">
        <f t="shared" si="661"/>
        <v>0</v>
      </c>
      <c r="CR162" s="467">
        <f t="shared" si="661"/>
        <v>0</v>
      </c>
      <c r="CS162" s="467">
        <f t="shared" si="661"/>
        <v>0</v>
      </c>
      <c r="CT162" s="467">
        <f t="shared" si="661"/>
        <v>0</v>
      </c>
      <c r="CU162" s="438">
        <f t="shared" si="662"/>
        <v>0</v>
      </c>
      <c r="CW162" s="7" t="s">
        <v>46</v>
      </c>
      <c r="CX162" s="135">
        <f t="shared" si="672"/>
        <v>12133.333333333334</v>
      </c>
      <c r="CY162" s="190">
        <f t="shared" si="663"/>
        <v>145600</v>
      </c>
      <c r="CZ162" s="467">
        <f t="shared" si="664"/>
        <v>0</v>
      </c>
      <c r="DA162" s="467">
        <f t="shared" si="664"/>
        <v>0</v>
      </c>
      <c r="DB162" s="467">
        <f t="shared" si="664"/>
        <v>0</v>
      </c>
      <c r="DC162" s="467">
        <f t="shared" si="664"/>
        <v>0</v>
      </c>
      <c r="DD162" s="467">
        <f t="shared" si="664"/>
        <v>0</v>
      </c>
      <c r="DE162" s="467">
        <f t="shared" si="664"/>
        <v>0</v>
      </c>
      <c r="DF162" s="467">
        <f t="shared" si="664"/>
        <v>0</v>
      </c>
      <c r="DG162" s="467">
        <f t="shared" si="664"/>
        <v>0</v>
      </c>
      <c r="DH162" s="467">
        <f t="shared" si="664"/>
        <v>0</v>
      </c>
      <c r="DI162" s="467">
        <f t="shared" si="664"/>
        <v>0</v>
      </c>
      <c r="DJ162" s="467">
        <f t="shared" si="664"/>
        <v>0</v>
      </c>
      <c r="DK162" s="467">
        <f t="shared" si="664"/>
        <v>0</v>
      </c>
      <c r="DL162" s="438">
        <f t="shared" si="665"/>
        <v>0</v>
      </c>
    </row>
    <row r="163" spans="2:116" outlineLevel="1" x14ac:dyDescent="0.2">
      <c r="B163" s="78" t="s">
        <v>33</v>
      </c>
      <c r="C163" s="7" t="s">
        <v>46</v>
      </c>
      <c r="D163" s="135">
        <f t="shared" si="666"/>
        <v>6666.666666666667</v>
      </c>
      <c r="E163" s="190"/>
      <c r="F163" s="145">
        <f t="shared" si="649"/>
        <v>0</v>
      </c>
      <c r="G163" s="145">
        <f t="shared" si="649"/>
        <v>0</v>
      </c>
      <c r="H163" s="145">
        <f t="shared" si="649"/>
        <v>0</v>
      </c>
      <c r="I163" s="145">
        <f t="shared" si="649"/>
        <v>0</v>
      </c>
      <c r="J163" s="145">
        <f t="shared" si="649"/>
        <v>0</v>
      </c>
      <c r="K163" s="145">
        <f t="shared" si="649"/>
        <v>0</v>
      </c>
      <c r="L163" s="145">
        <f t="shared" si="649"/>
        <v>0</v>
      </c>
      <c r="M163" s="145">
        <f t="shared" si="649"/>
        <v>0</v>
      </c>
      <c r="N163" s="145">
        <f t="shared" si="649"/>
        <v>0</v>
      </c>
      <c r="O163" s="145">
        <f t="shared" si="649"/>
        <v>0</v>
      </c>
      <c r="P163" s="145">
        <f t="shared" si="649"/>
        <v>0</v>
      </c>
      <c r="Q163" s="145">
        <f t="shared" si="649"/>
        <v>0</v>
      </c>
      <c r="R163" s="148">
        <f>SUM(F163:Q163)</f>
        <v>0</v>
      </c>
      <c r="S163" s="7" t="s">
        <v>46</v>
      </c>
      <c r="T163" s="135">
        <f t="shared" si="667"/>
        <v>8333.3333333333339</v>
      </c>
      <c r="U163" s="190">
        <v>100000</v>
      </c>
      <c r="V163" s="235">
        <f t="shared" si="651"/>
        <v>0</v>
      </c>
      <c r="W163" s="235">
        <f t="shared" si="651"/>
        <v>0</v>
      </c>
      <c r="X163" s="235">
        <f t="shared" si="651"/>
        <v>0</v>
      </c>
      <c r="Y163" s="235">
        <f t="shared" si="651"/>
        <v>0</v>
      </c>
      <c r="Z163" s="235">
        <f t="shared" si="651"/>
        <v>0</v>
      </c>
      <c r="AA163" s="235">
        <f t="shared" si="651"/>
        <v>0</v>
      </c>
      <c r="AB163" s="235">
        <f t="shared" si="651"/>
        <v>0</v>
      </c>
      <c r="AC163" s="235">
        <f t="shared" si="651"/>
        <v>0</v>
      </c>
      <c r="AD163" s="235">
        <f t="shared" si="651"/>
        <v>0</v>
      </c>
      <c r="AE163" s="235">
        <f t="shared" si="651"/>
        <v>0</v>
      </c>
      <c r="AF163" s="235">
        <f t="shared" si="651"/>
        <v>0</v>
      </c>
      <c r="AG163" s="235">
        <f t="shared" si="651"/>
        <v>0</v>
      </c>
      <c r="AH163" s="237">
        <f t="shared" si="652"/>
        <v>0</v>
      </c>
      <c r="AI163" s="7" t="s">
        <v>46</v>
      </c>
      <c r="AJ163" s="135">
        <f t="shared" si="668"/>
        <v>8333.3333333333339</v>
      </c>
      <c r="AK163" s="190">
        <v>100000</v>
      </c>
      <c r="AL163" s="348">
        <f t="shared" si="653"/>
        <v>0</v>
      </c>
      <c r="AM163" s="348">
        <f t="shared" si="653"/>
        <v>0</v>
      </c>
      <c r="AN163" s="348">
        <f t="shared" si="653"/>
        <v>0</v>
      </c>
      <c r="AO163" s="348">
        <f t="shared" si="653"/>
        <v>0</v>
      </c>
      <c r="AP163" s="348">
        <f t="shared" si="653"/>
        <v>0</v>
      </c>
      <c r="AQ163" s="348">
        <f t="shared" si="653"/>
        <v>0</v>
      </c>
      <c r="AR163" s="348">
        <f t="shared" si="653"/>
        <v>0</v>
      </c>
      <c r="AS163" s="348">
        <f t="shared" si="653"/>
        <v>0</v>
      </c>
      <c r="AT163" s="348">
        <f t="shared" si="653"/>
        <v>0</v>
      </c>
      <c r="AU163" s="348">
        <f t="shared" si="653"/>
        <v>0</v>
      </c>
      <c r="AV163" s="348">
        <f t="shared" si="653"/>
        <v>0</v>
      </c>
      <c r="AW163" s="348">
        <f t="shared" si="653"/>
        <v>0</v>
      </c>
      <c r="AX163" s="350">
        <f t="shared" si="654"/>
        <v>0</v>
      </c>
      <c r="AY163" s="7" t="s">
        <v>46</v>
      </c>
      <c r="AZ163" s="135">
        <f t="shared" si="669"/>
        <v>8333.3333333333339</v>
      </c>
      <c r="BA163" s="190">
        <v>100000</v>
      </c>
      <c r="BB163" s="467">
        <f t="shared" si="655"/>
        <v>0</v>
      </c>
      <c r="BC163" s="467">
        <f t="shared" si="655"/>
        <v>0</v>
      </c>
      <c r="BD163" s="467">
        <f t="shared" si="655"/>
        <v>0</v>
      </c>
      <c r="BE163" s="467">
        <f t="shared" si="655"/>
        <v>0</v>
      </c>
      <c r="BF163" s="467">
        <f t="shared" si="655"/>
        <v>0</v>
      </c>
      <c r="BG163" s="467">
        <f t="shared" si="655"/>
        <v>0</v>
      </c>
      <c r="BH163" s="467">
        <f t="shared" si="655"/>
        <v>0</v>
      </c>
      <c r="BI163" s="467">
        <f t="shared" si="655"/>
        <v>0</v>
      </c>
      <c r="BJ163" s="467">
        <f t="shared" si="655"/>
        <v>0</v>
      </c>
      <c r="BK163" s="467">
        <f t="shared" si="655"/>
        <v>0</v>
      </c>
      <c r="BL163" s="467">
        <f t="shared" si="655"/>
        <v>0</v>
      </c>
      <c r="BM163" s="467">
        <f t="shared" si="655"/>
        <v>0</v>
      </c>
      <c r="BN163" s="438">
        <f t="shared" si="656"/>
        <v>0</v>
      </c>
      <c r="BO163" s="7" t="s">
        <v>46</v>
      </c>
      <c r="BP163" s="135">
        <f t="shared" si="670"/>
        <v>8333.3333333333339</v>
      </c>
      <c r="BQ163" s="190">
        <v>100000</v>
      </c>
      <c r="BR163" s="467">
        <f t="shared" si="658"/>
        <v>0</v>
      </c>
      <c r="BS163" s="467">
        <f t="shared" si="658"/>
        <v>0</v>
      </c>
      <c r="BT163" s="467">
        <f t="shared" si="658"/>
        <v>0</v>
      </c>
      <c r="BU163" s="467">
        <f t="shared" si="658"/>
        <v>0</v>
      </c>
      <c r="BV163" s="467">
        <f t="shared" si="658"/>
        <v>0</v>
      </c>
      <c r="BW163" s="467">
        <f t="shared" si="658"/>
        <v>0</v>
      </c>
      <c r="BX163" s="467">
        <f t="shared" si="658"/>
        <v>0</v>
      </c>
      <c r="BY163" s="467">
        <f t="shared" si="658"/>
        <v>0</v>
      </c>
      <c r="BZ163" s="467">
        <f t="shared" si="658"/>
        <v>0</v>
      </c>
      <c r="CA163" s="467">
        <f t="shared" si="658"/>
        <v>0</v>
      </c>
      <c r="CB163" s="467">
        <f t="shared" si="658"/>
        <v>0</v>
      </c>
      <c r="CC163" s="467">
        <f t="shared" si="658"/>
        <v>0</v>
      </c>
      <c r="CD163" s="438">
        <f t="shared" si="659"/>
        <v>0</v>
      </c>
      <c r="CF163" s="7" t="s">
        <v>46</v>
      </c>
      <c r="CG163" s="135">
        <f t="shared" si="671"/>
        <v>8333.3333333333339</v>
      </c>
      <c r="CH163" s="190">
        <v>100000</v>
      </c>
      <c r="CI163" s="467">
        <f t="shared" si="661"/>
        <v>0</v>
      </c>
      <c r="CJ163" s="467">
        <f t="shared" si="661"/>
        <v>0</v>
      </c>
      <c r="CK163" s="467">
        <f t="shared" si="661"/>
        <v>0</v>
      </c>
      <c r="CL163" s="467">
        <f t="shared" si="661"/>
        <v>0</v>
      </c>
      <c r="CM163" s="467">
        <f t="shared" si="661"/>
        <v>0</v>
      </c>
      <c r="CN163" s="467">
        <f t="shared" si="661"/>
        <v>0</v>
      </c>
      <c r="CO163" s="467">
        <f t="shared" si="661"/>
        <v>0</v>
      </c>
      <c r="CP163" s="467">
        <f t="shared" si="661"/>
        <v>0</v>
      </c>
      <c r="CQ163" s="467">
        <f t="shared" si="661"/>
        <v>0</v>
      </c>
      <c r="CR163" s="467">
        <f t="shared" si="661"/>
        <v>0</v>
      </c>
      <c r="CS163" s="467">
        <f t="shared" si="661"/>
        <v>0</v>
      </c>
      <c r="CT163" s="467">
        <f t="shared" si="661"/>
        <v>0</v>
      </c>
      <c r="CU163" s="438">
        <f t="shared" si="662"/>
        <v>0</v>
      </c>
      <c r="CW163" s="7" t="s">
        <v>46</v>
      </c>
      <c r="CX163" s="135">
        <f t="shared" si="672"/>
        <v>8333.3333333333339</v>
      </c>
      <c r="CY163" s="190">
        <v>100000</v>
      </c>
      <c r="CZ163" s="467">
        <f t="shared" si="664"/>
        <v>0</v>
      </c>
      <c r="DA163" s="467">
        <f t="shared" si="664"/>
        <v>0</v>
      </c>
      <c r="DB163" s="467">
        <f t="shared" si="664"/>
        <v>0</v>
      </c>
      <c r="DC163" s="467">
        <f t="shared" si="664"/>
        <v>0</v>
      </c>
      <c r="DD163" s="467">
        <f t="shared" si="664"/>
        <v>0</v>
      </c>
      <c r="DE163" s="467">
        <f t="shared" si="664"/>
        <v>0</v>
      </c>
      <c r="DF163" s="467">
        <f t="shared" si="664"/>
        <v>0</v>
      </c>
      <c r="DG163" s="467">
        <f t="shared" si="664"/>
        <v>0</v>
      </c>
      <c r="DH163" s="467">
        <f t="shared" si="664"/>
        <v>0</v>
      </c>
      <c r="DI163" s="467">
        <f t="shared" si="664"/>
        <v>0</v>
      </c>
      <c r="DJ163" s="467">
        <f t="shared" si="664"/>
        <v>0</v>
      </c>
      <c r="DK163" s="467">
        <f t="shared" si="664"/>
        <v>0</v>
      </c>
      <c r="DL163" s="438">
        <f t="shared" si="665"/>
        <v>0</v>
      </c>
    </row>
    <row r="164" spans="2:116" outlineLevel="1" x14ac:dyDescent="0.2">
      <c r="B164" s="14" t="s">
        <v>131</v>
      </c>
      <c r="C164" s="7" t="s">
        <v>46</v>
      </c>
      <c r="D164" s="135">
        <f>100000/12</f>
        <v>8333.3333333333339</v>
      </c>
      <c r="E164" s="190"/>
      <c r="F164" s="145">
        <f t="shared" si="649"/>
        <v>0</v>
      </c>
      <c r="G164" s="145">
        <f t="shared" si="649"/>
        <v>0</v>
      </c>
      <c r="H164" s="145">
        <f t="shared" si="649"/>
        <v>0</v>
      </c>
      <c r="I164" s="145">
        <f t="shared" si="649"/>
        <v>0</v>
      </c>
      <c r="J164" s="145">
        <f t="shared" si="649"/>
        <v>0</v>
      </c>
      <c r="K164" s="145">
        <f t="shared" si="649"/>
        <v>0</v>
      </c>
      <c r="L164" s="145">
        <f t="shared" si="649"/>
        <v>0</v>
      </c>
      <c r="M164" s="145">
        <f t="shared" si="649"/>
        <v>0</v>
      </c>
      <c r="N164" s="145">
        <f t="shared" si="649"/>
        <v>0</v>
      </c>
      <c r="O164" s="145">
        <f t="shared" si="649"/>
        <v>0</v>
      </c>
      <c r="P164" s="145">
        <f t="shared" si="649"/>
        <v>0</v>
      </c>
      <c r="Q164" s="145">
        <f t="shared" si="649"/>
        <v>0</v>
      </c>
      <c r="R164" s="148">
        <f>SUM(F164:Q164)</f>
        <v>0</v>
      </c>
      <c r="S164" s="7" t="s">
        <v>46</v>
      </c>
      <c r="T164" s="135">
        <f t="shared" si="667"/>
        <v>6666.666666666667</v>
      </c>
      <c r="U164" s="190">
        <v>80000</v>
      </c>
      <c r="V164" s="235">
        <f t="shared" si="651"/>
        <v>0</v>
      </c>
      <c r="W164" s="235">
        <f t="shared" si="651"/>
        <v>0</v>
      </c>
      <c r="X164" s="235">
        <f t="shared" si="651"/>
        <v>0</v>
      </c>
      <c r="Y164" s="235">
        <f t="shared" si="651"/>
        <v>0</v>
      </c>
      <c r="Z164" s="235">
        <f t="shared" si="651"/>
        <v>0</v>
      </c>
      <c r="AA164" s="235">
        <f t="shared" si="651"/>
        <v>0</v>
      </c>
      <c r="AB164" s="235">
        <f t="shared" si="651"/>
        <v>0</v>
      </c>
      <c r="AC164" s="235">
        <f t="shared" si="651"/>
        <v>0</v>
      </c>
      <c r="AD164" s="235">
        <f t="shared" si="651"/>
        <v>0</v>
      </c>
      <c r="AE164" s="235">
        <f t="shared" si="651"/>
        <v>0</v>
      </c>
      <c r="AF164" s="235">
        <f t="shared" si="651"/>
        <v>0</v>
      </c>
      <c r="AG164" s="235">
        <f t="shared" si="651"/>
        <v>0</v>
      </c>
      <c r="AH164" s="237">
        <f t="shared" si="652"/>
        <v>0</v>
      </c>
      <c r="AI164" s="7" t="s">
        <v>46</v>
      </c>
      <c r="AJ164" s="135">
        <f t="shared" si="668"/>
        <v>9533.3333333333339</v>
      </c>
      <c r="AK164" s="190">
        <f>55*2080</f>
        <v>114400</v>
      </c>
      <c r="AL164" s="348">
        <f t="shared" si="653"/>
        <v>0</v>
      </c>
      <c r="AM164" s="348">
        <f t="shared" si="653"/>
        <v>0</v>
      </c>
      <c r="AN164" s="348">
        <f t="shared" si="653"/>
        <v>0</v>
      </c>
      <c r="AO164" s="348">
        <f t="shared" si="653"/>
        <v>0</v>
      </c>
      <c r="AP164" s="348">
        <f t="shared" si="653"/>
        <v>0</v>
      </c>
      <c r="AQ164" s="348">
        <f t="shared" si="653"/>
        <v>0</v>
      </c>
      <c r="AR164" s="348">
        <f t="shared" si="653"/>
        <v>0</v>
      </c>
      <c r="AS164" s="348">
        <f t="shared" si="653"/>
        <v>0</v>
      </c>
      <c r="AT164" s="348">
        <f t="shared" si="653"/>
        <v>0</v>
      </c>
      <c r="AU164" s="348">
        <f t="shared" si="653"/>
        <v>0</v>
      </c>
      <c r="AV164" s="348">
        <f t="shared" si="653"/>
        <v>0</v>
      </c>
      <c r="AW164" s="348">
        <f t="shared" si="653"/>
        <v>0</v>
      </c>
      <c r="AX164" s="350">
        <f t="shared" si="654"/>
        <v>0</v>
      </c>
      <c r="AY164" s="7" t="s">
        <v>46</v>
      </c>
      <c r="AZ164" s="135">
        <f t="shared" si="669"/>
        <v>9533.3333333333339</v>
      </c>
      <c r="BA164" s="190">
        <f>55*2080</f>
        <v>114400</v>
      </c>
      <c r="BB164" s="467">
        <f t="shared" si="655"/>
        <v>0</v>
      </c>
      <c r="BC164" s="467">
        <f t="shared" si="655"/>
        <v>0</v>
      </c>
      <c r="BD164" s="467">
        <f t="shared" si="655"/>
        <v>0</v>
      </c>
      <c r="BE164" s="467">
        <f t="shared" si="655"/>
        <v>0</v>
      </c>
      <c r="BF164" s="467">
        <f t="shared" si="655"/>
        <v>0</v>
      </c>
      <c r="BG164" s="467">
        <f t="shared" si="655"/>
        <v>0</v>
      </c>
      <c r="BH164" s="467">
        <f t="shared" si="655"/>
        <v>0</v>
      </c>
      <c r="BI164" s="467">
        <f t="shared" si="655"/>
        <v>0</v>
      </c>
      <c r="BJ164" s="467">
        <f t="shared" si="655"/>
        <v>0</v>
      </c>
      <c r="BK164" s="467">
        <f t="shared" si="655"/>
        <v>0</v>
      </c>
      <c r="BL164" s="467">
        <f t="shared" si="655"/>
        <v>0</v>
      </c>
      <c r="BM164" s="467">
        <f t="shared" si="655"/>
        <v>0</v>
      </c>
      <c r="BN164" s="438">
        <f t="shared" si="656"/>
        <v>0</v>
      </c>
      <c r="BO164" s="7" t="s">
        <v>46</v>
      </c>
      <c r="BP164" s="135">
        <f t="shared" si="670"/>
        <v>9533.3333333333339</v>
      </c>
      <c r="BQ164" s="190">
        <f>55*2080</f>
        <v>114400</v>
      </c>
      <c r="BR164" s="467">
        <f t="shared" si="658"/>
        <v>9533.3333333333339</v>
      </c>
      <c r="BS164" s="467">
        <f t="shared" si="658"/>
        <v>9533.3333333333339</v>
      </c>
      <c r="BT164" s="467">
        <f t="shared" si="658"/>
        <v>9533.3333333333339</v>
      </c>
      <c r="BU164" s="467">
        <f t="shared" si="658"/>
        <v>9533.3333333333339</v>
      </c>
      <c r="BV164" s="467">
        <f t="shared" si="658"/>
        <v>9533.3333333333339</v>
      </c>
      <c r="BW164" s="467">
        <f t="shared" si="658"/>
        <v>9533.3333333333339</v>
      </c>
      <c r="BX164" s="467">
        <f t="shared" si="658"/>
        <v>9533.3333333333339</v>
      </c>
      <c r="BY164" s="467">
        <f t="shared" si="658"/>
        <v>9533.3333333333339</v>
      </c>
      <c r="BZ164" s="467">
        <f t="shared" si="658"/>
        <v>9533.3333333333339</v>
      </c>
      <c r="CA164" s="467">
        <f t="shared" si="658"/>
        <v>9533.3333333333339</v>
      </c>
      <c r="CB164" s="467">
        <f t="shared" si="658"/>
        <v>9533.3333333333339</v>
      </c>
      <c r="CC164" s="467">
        <f t="shared" si="658"/>
        <v>9533.3333333333339</v>
      </c>
      <c r="CD164" s="438">
        <f t="shared" si="659"/>
        <v>114399.99999999999</v>
      </c>
      <c r="CF164" s="7" t="s">
        <v>46</v>
      </c>
      <c r="CG164" s="135">
        <f t="shared" si="671"/>
        <v>9533.3333333333339</v>
      </c>
      <c r="CH164" s="190">
        <f>55*2080</f>
        <v>114400</v>
      </c>
      <c r="CI164" s="467">
        <f t="shared" si="661"/>
        <v>9533.3333333333339</v>
      </c>
      <c r="CJ164" s="467">
        <f t="shared" si="661"/>
        <v>9533.3333333333339</v>
      </c>
      <c r="CK164" s="467">
        <f t="shared" si="661"/>
        <v>9533.3333333333339</v>
      </c>
      <c r="CL164" s="467">
        <f t="shared" si="661"/>
        <v>9533.3333333333339</v>
      </c>
      <c r="CM164" s="467">
        <f t="shared" si="661"/>
        <v>9533.3333333333339</v>
      </c>
      <c r="CN164" s="467">
        <f t="shared" si="661"/>
        <v>9533.3333333333339</v>
      </c>
      <c r="CO164" s="467">
        <f t="shared" si="661"/>
        <v>9533.3333333333339</v>
      </c>
      <c r="CP164" s="467">
        <f t="shared" si="661"/>
        <v>9533.3333333333339</v>
      </c>
      <c r="CQ164" s="467">
        <f t="shared" si="661"/>
        <v>9533.3333333333339</v>
      </c>
      <c r="CR164" s="467">
        <f t="shared" si="661"/>
        <v>9533.3333333333339</v>
      </c>
      <c r="CS164" s="467">
        <f t="shared" si="661"/>
        <v>9533.3333333333339</v>
      </c>
      <c r="CT164" s="467">
        <f t="shared" si="661"/>
        <v>9533.3333333333339</v>
      </c>
      <c r="CU164" s="438">
        <f t="shared" si="662"/>
        <v>114399.99999999999</v>
      </c>
      <c r="CW164" s="7" t="s">
        <v>46</v>
      </c>
      <c r="CX164" s="135">
        <f t="shared" si="672"/>
        <v>9533.3333333333339</v>
      </c>
      <c r="CY164" s="190">
        <f>55*2080</f>
        <v>114400</v>
      </c>
      <c r="CZ164" s="467">
        <f t="shared" si="664"/>
        <v>9533.3333333333339</v>
      </c>
      <c r="DA164" s="467">
        <f t="shared" si="664"/>
        <v>9533.3333333333339</v>
      </c>
      <c r="DB164" s="467">
        <f t="shared" si="664"/>
        <v>9533.3333333333339</v>
      </c>
      <c r="DC164" s="467">
        <f t="shared" si="664"/>
        <v>9533.3333333333339</v>
      </c>
      <c r="DD164" s="467">
        <f t="shared" si="664"/>
        <v>9533.3333333333339</v>
      </c>
      <c r="DE164" s="467">
        <f t="shared" si="664"/>
        <v>9533.3333333333339</v>
      </c>
      <c r="DF164" s="467">
        <f t="shared" si="664"/>
        <v>9533.3333333333339</v>
      </c>
      <c r="DG164" s="467">
        <f t="shared" si="664"/>
        <v>9533.3333333333339</v>
      </c>
      <c r="DH164" s="467">
        <f t="shared" si="664"/>
        <v>9533.3333333333339</v>
      </c>
      <c r="DI164" s="467">
        <f t="shared" si="664"/>
        <v>9533.3333333333339</v>
      </c>
      <c r="DJ164" s="467">
        <f t="shared" si="664"/>
        <v>9533.3333333333339</v>
      </c>
      <c r="DK164" s="467">
        <f t="shared" si="664"/>
        <v>9533.3333333333339</v>
      </c>
      <c r="DL164" s="438">
        <f t="shared" si="665"/>
        <v>114399.99999999999</v>
      </c>
    </row>
    <row r="165" spans="2:116" outlineLevel="1" x14ac:dyDescent="0.2">
      <c r="B165" s="78" t="s">
        <v>34</v>
      </c>
      <c r="C165" s="7" t="s">
        <v>46</v>
      </c>
      <c r="D165" s="135">
        <f>(E165/2080)*160</f>
        <v>6153.8461538461534</v>
      </c>
      <c r="E165" s="190">
        <v>80000</v>
      </c>
      <c r="F165" s="145">
        <f t="shared" si="649"/>
        <v>0</v>
      </c>
      <c r="G165" s="145">
        <f t="shared" si="649"/>
        <v>0</v>
      </c>
      <c r="H165" s="145">
        <f t="shared" si="649"/>
        <v>0</v>
      </c>
      <c r="I165" s="145">
        <f t="shared" si="649"/>
        <v>0</v>
      </c>
      <c r="J165" s="145">
        <f t="shared" si="649"/>
        <v>0</v>
      </c>
      <c r="K165" s="145">
        <f t="shared" si="649"/>
        <v>0</v>
      </c>
      <c r="L165" s="145">
        <f t="shared" si="649"/>
        <v>0</v>
      </c>
      <c r="M165" s="152">
        <f t="shared" si="649"/>
        <v>0</v>
      </c>
      <c r="N165" s="145">
        <f t="shared" si="649"/>
        <v>0</v>
      </c>
      <c r="O165" s="145">
        <f t="shared" si="649"/>
        <v>0</v>
      </c>
      <c r="P165" s="145">
        <f t="shared" si="649"/>
        <v>0</v>
      </c>
      <c r="Q165" s="145">
        <f t="shared" si="649"/>
        <v>0</v>
      </c>
      <c r="R165" s="148">
        <f t="shared" si="650"/>
        <v>0</v>
      </c>
      <c r="S165" s="7" t="s">
        <v>46</v>
      </c>
      <c r="T165" s="135">
        <f t="shared" si="667"/>
        <v>6666.666666666667</v>
      </c>
      <c r="U165" s="190">
        <v>80000</v>
      </c>
      <c r="V165" s="235">
        <f t="shared" si="651"/>
        <v>0</v>
      </c>
      <c r="W165" s="235">
        <f t="shared" si="651"/>
        <v>0</v>
      </c>
      <c r="X165" s="235">
        <f t="shared" si="651"/>
        <v>0</v>
      </c>
      <c r="Y165" s="235">
        <f t="shared" si="651"/>
        <v>0</v>
      </c>
      <c r="Z165" s="235">
        <f t="shared" si="651"/>
        <v>0</v>
      </c>
      <c r="AA165" s="235">
        <f t="shared" si="651"/>
        <v>0</v>
      </c>
      <c r="AB165" s="235">
        <f t="shared" si="651"/>
        <v>0</v>
      </c>
      <c r="AC165" s="235">
        <f t="shared" si="651"/>
        <v>0</v>
      </c>
      <c r="AD165" s="235">
        <f t="shared" si="651"/>
        <v>0</v>
      </c>
      <c r="AE165" s="235">
        <f t="shared" si="651"/>
        <v>0</v>
      </c>
      <c r="AF165" s="235">
        <f t="shared" si="651"/>
        <v>0</v>
      </c>
      <c r="AG165" s="235">
        <f t="shared" si="651"/>
        <v>0</v>
      </c>
      <c r="AH165" s="237">
        <f t="shared" si="652"/>
        <v>0</v>
      </c>
      <c r="AI165" s="7" t="s">
        <v>46</v>
      </c>
      <c r="AJ165" s="135">
        <f t="shared" si="668"/>
        <v>6666.666666666667</v>
      </c>
      <c r="AK165" s="190">
        <v>80000</v>
      </c>
      <c r="AL165" s="348">
        <f t="shared" si="653"/>
        <v>0</v>
      </c>
      <c r="AM165" s="348">
        <f t="shared" si="653"/>
        <v>0</v>
      </c>
      <c r="AN165" s="348">
        <f t="shared" si="653"/>
        <v>0</v>
      </c>
      <c r="AO165" s="348">
        <f t="shared" si="653"/>
        <v>0</v>
      </c>
      <c r="AP165" s="348">
        <f t="shared" si="653"/>
        <v>0</v>
      </c>
      <c r="AQ165" s="348">
        <f t="shared" si="653"/>
        <v>0</v>
      </c>
      <c r="AR165" s="348">
        <f t="shared" si="653"/>
        <v>0</v>
      </c>
      <c r="AS165" s="348">
        <f t="shared" si="653"/>
        <v>0</v>
      </c>
      <c r="AT165" s="348">
        <f t="shared" si="653"/>
        <v>6666.666666666667</v>
      </c>
      <c r="AU165" s="348">
        <f t="shared" si="653"/>
        <v>6666.666666666667</v>
      </c>
      <c r="AV165" s="348">
        <f t="shared" si="653"/>
        <v>6666.666666666667</v>
      </c>
      <c r="AW165" s="348">
        <f t="shared" si="653"/>
        <v>6666.666666666667</v>
      </c>
      <c r="AX165" s="350">
        <f t="shared" si="654"/>
        <v>26666.666666666668</v>
      </c>
      <c r="AY165" s="7" t="s">
        <v>46</v>
      </c>
      <c r="AZ165" s="135">
        <f t="shared" si="669"/>
        <v>6666.666666666667</v>
      </c>
      <c r="BA165" s="190">
        <v>80000</v>
      </c>
      <c r="BB165" s="467">
        <f t="shared" si="655"/>
        <v>6666.666666666667</v>
      </c>
      <c r="BC165" s="467">
        <f t="shared" si="655"/>
        <v>6666.666666666667</v>
      </c>
      <c r="BD165" s="467">
        <f t="shared" si="655"/>
        <v>6666.666666666667</v>
      </c>
      <c r="BE165" s="467">
        <f t="shared" si="655"/>
        <v>6666.666666666667</v>
      </c>
      <c r="BF165" s="467">
        <f t="shared" si="655"/>
        <v>6666.666666666667</v>
      </c>
      <c r="BG165" s="467">
        <f t="shared" si="655"/>
        <v>6666.666666666667</v>
      </c>
      <c r="BH165" s="467">
        <f t="shared" si="655"/>
        <v>6666.666666666667</v>
      </c>
      <c r="BI165" s="467">
        <f t="shared" si="655"/>
        <v>6666.666666666667</v>
      </c>
      <c r="BJ165" s="467">
        <f t="shared" si="655"/>
        <v>6666.666666666667</v>
      </c>
      <c r="BK165" s="467">
        <f t="shared" si="655"/>
        <v>6666.666666666667</v>
      </c>
      <c r="BL165" s="467">
        <f t="shared" si="655"/>
        <v>6666.666666666667</v>
      </c>
      <c r="BM165" s="467">
        <f t="shared" si="655"/>
        <v>6666.666666666667</v>
      </c>
      <c r="BN165" s="438">
        <f t="shared" si="656"/>
        <v>80000</v>
      </c>
      <c r="BO165" s="7" t="s">
        <v>46</v>
      </c>
      <c r="BP165" s="135">
        <f t="shared" si="670"/>
        <v>6666.666666666667</v>
      </c>
      <c r="BQ165" s="190">
        <v>80000</v>
      </c>
      <c r="BR165" s="467">
        <f t="shared" si="658"/>
        <v>6666.666666666667</v>
      </c>
      <c r="BS165" s="467">
        <f t="shared" si="658"/>
        <v>6666.666666666667</v>
      </c>
      <c r="BT165" s="467">
        <f t="shared" si="658"/>
        <v>6666.666666666667</v>
      </c>
      <c r="BU165" s="467">
        <f t="shared" si="658"/>
        <v>6666.666666666667</v>
      </c>
      <c r="BV165" s="467">
        <f t="shared" si="658"/>
        <v>6666.666666666667</v>
      </c>
      <c r="BW165" s="467">
        <f t="shared" si="658"/>
        <v>6666.666666666667</v>
      </c>
      <c r="BX165" s="467">
        <f t="shared" si="658"/>
        <v>6666.666666666667</v>
      </c>
      <c r="BY165" s="467">
        <f t="shared" si="658"/>
        <v>6666.666666666667</v>
      </c>
      <c r="BZ165" s="467">
        <f t="shared" si="658"/>
        <v>6666.666666666667</v>
      </c>
      <c r="CA165" s="467">
        <f t="shared" si="658"/>
        <v>6666.666666666667</v>
      </c>
      <c r="CB165" s="467">
        <f t="shared" si="658"/>
        <v>6666.666666666667</v>
      </c>
      <c r="CC165" s="467">
        <f t="shared" si="658"/>
        <v>6666.666666666667</v>
      </c>
      <c r="CD165" s="438">
        <f t="shared" si="659"/>
        <v>80000</v>
      </c>
      <c r="CF165" s="7" t="s">
        <v>46</v>
      </c>
      <c r="CG165" s="135">
        <f t="shared" si="671"/>
        <v>6666.666666666667</v>
      </c>
      <c r="CH165" s="190">
        <v>80000</v>
      </c>
      <c r="CI165" s="467">
        <f t="shared" si="661"/>
        <v>6666.666666666667</v>
      </c>
      <c r="CJ165" s="467">
        <f t="shared" si="661"/>
        <v>6666.666666666667</v>
      </c>
      <c r="CK165" s="467">
        <f t="shared" si="661"/>
        <v>6666.666666666667</v>
      </c>
      <c r="CL165" s="467">
        <f t="shared" si="661"/>
        <v>6666.666666666667</v>
      </c>
      <c r="CM165" s="467">
        <f t="shared" si="661"/>
        <v>6666.666666666667</v>
      </c>
      <c r="CN165" s="467">
        <f t="shared" si="661"/>
        <v>6666.666666666667</v>
      </c>
      <c r="CO165" s="467">
        <f t="shared" si="661"/>
        <v>6666.666666666667</v>
      </c>
      <c r="CP165" s="467">
        <f t="shared" si="661"/>
        <v>6666.666666666667</v>
      </c>
      <c r="CQ165" s="467">
        <f t="shared" si="661"/>
        <v>6666.666666666667</v>
      </c>
      <c r="CR165" s="467">
        <f t="shared" si="661"/>
        <v>6666.666666666667</v>
      </c>
      <c r="CS165" s="467">
        <f t="shared" si="661"/>
        <v>6666.666666666667</v>
      </c>
      <c r="CT165" s="467">
        <f t="shared" si="661"/>
        <v>6666.666666666667</v>
      </c>
      <c r="CU165" s="438">
        <f t="shared" si="662"/>
        <v>80000</v>
      </c>
      <c r="CW165" s="7" t="s">
        <v>46</v>
      </c>
      <c r="CX165" s="135">
        <f t="shared" si="672"/>
        <v>6666.666666666667</v>
      </c>
      <c r="CY165" s="190">
        <v>80000</v>
      </c>
      <c r="CZ165" s="467">
        <f t="shared" si="664"/>
        <v>6666.666666666667</v>
      </c>
      <c r="DA165" s="467">
        <f t="shared" si="664"/>
        <v>6666.666666666667</v>
      </c>
      <c r="DB165" s="467">
        <f t="shared" si="664"/>
        <v>6666.666666666667</v>
      </c>
      <c r="DC165" s="467">
        <f t="shared" si="664"/>
        <v>6666.666666666667</v>
      </c>
      <c r="DD165" s="467">
        <f t="shared" si="664"/>
        <v>6666.666666666667</v>
      </c>
      <c r="DE165" s="467">
        <f t="shared" si="664"/>
        <v>6666.666666666667</v>
      </c>
      <c r="DF165" s="467">
        <f t="shared" si="664"/>
        <v>6666.666666666667</v>
      </c>
      <c r="DG165" s="467">
        <f t="shared" si="664"/>
        <v>6666.666666666667</v>
      </c>
      <c r="DH165" s="467">
        <f t="shared" si="664"/>
        <v>6666.666666666667</v>
      </c>
      <c r="DI165" s="467">
        <f t="shared" si="664"/>
        <v>6666.666666666667</v>
      </c>
      <c r="DJ165" s="467">
        <f t="shared" si="664"/>
        <v>6666.666666666667</v>
      </c>
      <c r="DK165" s="467">
        <f t="shared" si="664"/>
        <v>6666.666666666667</v>
      </c>
      <c r="DL165" s="438">
        <f t="shared" si="665"/>
        <v>80000</v>
      </c>
    </row>
    <row r="166" spans="2:116" outlineLevel="1" x14ac:dyDescent="0.2">
      <c r="B166" s="78" t="s">
        <v>275</v>
      </c>
      <c r="C166" s="7" t="s">
        <v>46</v>
      </c>
      <c r="D166" s="135">
        <f>80000/12</f>
        <v>6666.666666666667</v>
      </c>
      <c r="E166" s="190"/>
      <c r="F166" s="145">
        <f t="shared" si="649"/>
        <v>0</v>
      </c>
      <c r="G166" s="145">
        <f t="shared" si="649"/>
        <v>0</v>
      </c>
      <c r="H166" s="145">
        <f t="shared" si="649"/>
        <v>0</v>
      </c>
      <c r="I166" s="145">
        <f t="shared" si="649"/>
        <v>0</v>
      </c>
      <c r="J166" s="145">
        <f t="shared" si="649"/>
        <v>0</v>
      </c>
      <c r="K166" s="145">
        <f t="shared" si="649"/>
        <v>0</v>
      </c>
      <c r="L166" s="145">
        <f t="shared" si="649"/>
        <v>0</v>
      </c>
      <c r="M166" s="145">
        <f t="shared" si="649"/>
        <v>0</v>
      </c>
      <c r="N166" s="145">
        <f t="shared" si="649"/>
        <v>0</v>
      </c>
      <c r="O166" s="145">
        <f t="shared" si="649"/>
        <v>0</v>
      </c>
      <c r="P166" s="145">
        <f t="shared" si="649"/>
        <v>0</v>
      </c>
      <c r="Q166" s="145">
        <f t="shared" si="649"/>
        <v>0</v>
      </c>
      <c r="R166" s="148">
        <f t="shared" si="650"/>
        <v>0</v>
      </c>
      <c r="S166" s="7" t="s">
        <v>46</v>
      </c>
      <c r="T166" s="135">
        <f t="shared" si="667"/>
        <v>9166.6666666666661</v>
      </c>
      <c r="U166" s="190">
        <v>110000</v>
      </c>
      <c r="V166" s="235">
        <f t="shared" si="651"/>
        <v>0</v>
      </c>
      <c r="W166" s="235">
        <f t="shared" si="651"/>
        <v>0</v>
      </c>
      <c r="X166" s="235">
        <f t="shared" si="651"/>
        <v>0</v>
      </c>
      <c r="Y166" s="235">
        <f t="shared" si="651"/>
        <v>0</v>
      </c>
      <c r="Z166" s="235">
        <f t="shared" si="651"/>
        <v>0</v>
      </c>
      <c r="AA166" s="235">
        <f t="shared" si="651"/>
        <v>0</v>
      </c>
      <c r="AB166" s="235">
        <f t="shared" si="651"/>
        <v>0</v>
      </c>
      <c r="AC166" s="235">
        <f t="shared" si="651"/>
        <v>0</v>
      </c>
      <c r="AD166" s="235">
        <f t="shared" si="651"/>
        <v>0</v>
      </c>
      <c r="AE166" s="235">
        <f t="shared" si="651"/>
        <v>0</v>
      </c>
      <c r="AF166" s="235">
        <f t="shared" si="651"/>
        <v>0</v>
      </c>
      <c r="AG166" s="235">
        <f t="shared" si="651"/>
        <v>0</v>
      </c>
      <c r="AH166" s="237">
        <f t="shared" si="652"/>
        <v>0</v>
      </c>
      <c r="AI166" s="7" t="s">
        <v>46</v>
      </c>
      <c r="AJ166" s="135">
        <f t="shared" si="668"/>
        <v>9533.3333333333339</v>
      </c>
      <c r="AK166" s="190">
        <f>55*2080</f>
        <v>114400</v>
      </c>
      <c r="AL166" s="348">
        <f t="shared" si="653"/>
        <v>0</v>
      </c>
      <c r="AM166" s="348">
        <f t="shared" si="653"/>
        <v>0</v>
      </c>
      <c r="AN166" s="348">
        <f t="shared" si="653"/>
        <v>0</v>
      </c>
      <c r="AO166" s="348">
        <f t="shared" si="653"/>
        <v>0</v>
      </c>
      <c r="AP166" s="348">
        <f t="shared" si="653"/>
        <v>0</v>
      </c>
      <c r="AQ166" s="348">
        <f t="shared" si="653"/>
        <v>0</v>
      </c>
      <c r="AR166" s="348">
        <f t="shared" si="653"/>
        <v>0</v>
      </c>
      <c r="AS166" s="348">
        <f t="shared" si="653"/>
        <v>0</v>
      </c>
      <c r="AT166" s="348">
        <f t="shared" si="653"/>
        <v>0</v>
      </c>
      <c r="AU166" s="348">
        <f t="shared" si="653"/>
        <v>0</v>
      </c>
      <c r="AV166" s="348">
        <f t="shared" si="653"/>
        <v>0</v>
      </c>
      <c r="AW166" s="348">
        <f t="shared" si="653"/>
        <v>0</v>
      </c>
      <c r="AX166" s="350">
        <f t="shared" si="654"/>
        <v>0</v>
      </c>
      <c r="AY166" s="7" t="s">
        <v>46</v>
      </c>
      <c r="AZ166" s="135">
        <f t="shared" si="669"/>
        <v>9533.3333333333339</v>
      </c>
      <c r="BA166" s="190">
        <f>55*2080</f>
        <v>114400</v>
      </c>
      <c r="BB166" s="467">
        <f t="shared" si="655"/>
        <v>9533.3333333333339</v>
      </c>
      <c r="BC166" s="467">
        <f t="shared" si="655"/>
        <v>9533.3333333333339</v>
      </c>
      <c r="BD166" s="467">
        <f t="shared" si="655"/>
        <v>9533.3333333333339</v>
      </c>
      <c r="BE166" s="467">
        <f t="shared" si="655"/>
        <v>9533.3333333333339</v>
      </c>
      <c r="BF166" s="467">
        <f t="shared" si="655"/>
        <v>9533.3333333333339</v>
      </c>
      <c r="BG166" s="467">
        <f t="shared" si="655"/>
        <v>9533.3333333333339</v>
      </c>
      <c r="BH166" s="467">
        <f t="shared" si="655"/>
        <v>9533.3333333333339</v>
      </c>
      <c r="BI166" s="467">
        <f t="shared" si="655"/>
        <v>9533.3333333333339</v>
      </c>
      <c r="BJ166" s="467">
        <f t="shared" si="655"/>
        <v>9533.3333333333339</v>
      </c>
      <c r="BK166" s="467">
        <f t="shared" si="655"/>
        <v>9533.3333333333339</v>
      </c>
      <c r="BL166" s="467">
        <f t="shared" si="655"/>
        <v>9533.3333333333339</v>
      </c>
      <c r="BM166" s="467">
        <f t="shared" si="655"/>
        <v>9533.3333333333339</v>
      </c>
      <c r="BN166" s="438">
        <f t="shared" si="656"/>
        <v>114399.99999999999</v>
      </c>
      <c r="BO166" s="7" t="s">
        <v>46</v>
      </c>
      <c r="BP166" s="135">
        <f t="shared" si="670"/>
        <v>9533.3333333333339</v>
      </c>
      <c r="BQ166" s="190">
        <f>55*2080</f>
        <v>114400</v>
      </c>
      <c r="BR166" s="467">
        <f t="shared" si="658"/>
        <v>9533.3333333333339</v>
      </c>
      <c r="BS166" s="467">
        <f t="shared" si="658"/>
        <v>9533.3333333333339</v>
      </c>
      <c r="BT166" s="467">
        <f t="shared" si="658"/>
        <v>9533.3333333333339</v>
      </c>
      <c r="BU166" s="467">
        <f t="shared" si="658"/>
        <v>9533.3333333333339</v>
      </c>
      <c r="BV166" s="467">
        <f t="shared" si="658"/>
        <v>9533.3333333333339</v>
      </c>
      <c r="BW166" s="467">
        <f t="shared" si="658"/>
        <v>9533.3333333333339</v>
      </c>
      <c r="BX166" s="467">
        <f t="shared" si="658"/>
        <v>9533.3333333333339</v>
      </c>
      <c r="BY166" s="467">
        <f t="shared" si="658"/>
        <v>9533.3333333333339</v>
      </c>
      <c r="BZ166" s="467">
        <f t="shared" si="658"/>
        <v>9533.3333333333339</v>
      </c>
      <c r="CA166" s="467">
        <f t="shared" si="658"/>
        <v>9533.3333333333339</v>
      </c>
      <c r="CB166" s="467">
        <f t="shared" si="658"/>
        <v>9533.3333333333339</v>
      </c>
      <c r="CC166" s="467">
        <f t="shared" si="658"/>
        <v>9533.3333333333339</v>
      </c>
      <c r="CD166" s="438">
        <f t="shared" si="659"/>
        <v>114399.99999999999</v>
      </c>
      <c r="CF166" s="7" t="s">
        <v>46</v>
      </c>
      <c r="CG166" s="135">
        <f t="shared" si="671"/>
        <v>9533.3333333333339</v>
      </c>
      <c r="CH166" s="190">
        <f>55*2080</f>
        <v>114400</v>
      </c>
      <c r="CI166" s="467">
        <f t="shared" si="661"/>
        <v>9533.3333333333339</v>
      </c>
      <c r="CJ166" s="467">
        <f t="shared" si="661"/>
        <v>9533.3333333333339</v>
      </c>
      <c r="CK166" s="467">
        <f t="shared" si="661"/>
        <v>9533.3333333333339</v>
      </c>
      <c r="CL166" s="467">
        <f t="shared" si="661"/>
        <v>9533.3333333333339</v>
      </c>
      <c r="CM166" s="467">
        <f t="shared" si="661"/>
        <v>9533.3333333333339</v>
      </c>
      <c r="CN166" s="467">
        <f t="shared" si="661"/>
        <v>9533.3333333333339</v>
      </c>
      <c r="CO166" s="467">
        <f t="shared" si="661"/>
        <v>9533.3333333333339</v>
      </c>
      <c r="CP166" s="467">
        <f t="shared" si="661"/>
        <v>9533.3333333333339</v>
      </c>
      <c r="CQ166" s="467">
        <f t="shared" si="661"/>
        <v>9533.3333333333339</v>
      </c>
      <c r="CR166" s="467">
        <f t="shared" si="661"/>
        <v>9533.3333333333339</v>
      </c>
      <c r="CS166" s="467">
        <f t="shared" si="661"/>
        <v>9533.3333333333339</v>
      </c>
      <c r="CT166" s="467">
        <f t="shared" si="661"/>
        <v>9533.3333333333339</v>
      </c>
      <c r="CU166" s="438">
        <f t="shared" si="662"/>
        <v>114399.99999999999</v>
      </c>
      <c r="CW166" s="7" t="s">
        <v>46</v>
      </c>
      <c r="CX166" s="135">
        <f t="shared" si="672"/>
        <v>9533.3333333333339</v>
      </c>
      <c r="CY166" s="190">
        <f>55*2080</f>
        <v>114400</v>
      </c>
      <c r="CZ166" s="467">
        <f t="shared" si="664"/>
        <v>9533.3333333333339</v>
      </c>
      <c r="DA166" s="467">
        <f t="shared" si="664"/>
        <v>9533.3333333333339</v>
      </c>
      <c r="DB166" s="467">
        <f t="shared" si="664"/>
        <v>9533.3333333333339</v>
      </c>
      <c r="DC166" s="467">
        <f t="shared" si="664"/>
        <v>9533.3333333333339</v>
      </c>
      <c r="DD166" s="467">
        <f t="shared" si="664"/>
        <v>9533.3333333333339</v>
      </c>
      <c r="DE166" s="467">
        <f t="shared" si="664"/>
        <v>9533.3333333333339</v>
      </c>
      <c r="DF166" s="467">
        <f t="shared" si="664"/>
        <v>9533.3333333333339</v>
      </c>
      <c r="DG166" s="467">
        <f t="shared" si="664"/>
        <v>9533.3333333333339</v>
      </c>
      <c r="DH166" s="467">
        <f t="shared" si="664"/>
        <v>9533.3333333333339</v>
      </c>
      <c r="DI166" s="467">
        <f t="shared" si="664"/>
        <v>9533.3333333333339</v>
      </c>
      <c r="DJ166" s="467">
        <f t="shared" si="664"/>
        <v>9533.3333333333339</v>
      </c>
      <c r="DK166" s="467">
        <f t="shared" si="664"/>
        <v>9533.3333333333339</v>
      </c>
      <c r="DL166" s="438">
        <f t="shared" si="665"/>
        <v>114399.99999999999</v>
      </c>
    </row>
    <row r="167" spans="2:116" outlineLevel="1" x14ac:dyDescent="0.2">
      <c r="B167" s="78" t="s">
        <v>129</v>
      </c>
      <c r="C167" s="7" t="s">
        <v>46</v>
      </c>
      <c r="D167" s="135">
        <f>80000/12</f>
        <v>6666.666666666667</v>
      </c>
      <c r="E167" s="190"/>
      <c r="F167" s="145">
        <f t="shared" si="649"/>
        <v>0</v>
      </c>
      <c r="G167" s="145">
        <f t="shared" si="649"/>
        <v>0</v>
      </c>
      <c r="H167" s="145">
        <f t="shared" si="649"/>
        <v>0</v>
      </c>
      <c r="I167" s="145">
        <f t="shared" si="649"/>
        <v>0</v>
      </c>
      <c r="J167" s="145">
        <f t="shared" si="649"/>
        <v>0</v>
      </c>
      <c r="K167" s="145">
        <f t="shared" si="649"/>
        <v>0</v>
      </c>
      <c r="L167" s="145">
        <f t="shared" si="649"/>
        <v>0</v>
      </c>
      <c r="M167" s="145">
        <f t="shared" si="649"/>
        <v>0</v>
      </c>
      <c r="N167" s="145">
        <f t="shared" si="649"/>
        <v>0</v>
      </c>
      <c r="O167" s="145">
        <f t="shared" si="649"/>
        <v>0</v>
      </c>
      <c r="P167" s="145">
        <f t="shared" si="649"/>
        <v>0</v>
      </c>
      <c r="Q167" s="145">
        <f t="shared" si="649"/>
        <v>0</v>
      </c>
      <c r="R167" s="148">
        <f t="shared" si="650"/>
        <v>0</v>
      </c>
      <c r="S167" s="7" t="s">
        <v>46</v>
      </c>
      <c r="T167" s="135">
        <f t="shared" si="667"/>
        <v>6666.666666666667</v>
      </c>
      <c r="U167" s="190">
        <v>80000</v>
      </c>
      <c r="V167" s="235">
        <f t="shared" si="651"/>
        <v>0</v>
      </c>
      <c r="W167" s="235">
        <f t="shared" si="651"/>
        <v>0</v>
      </c>
      <c r="X167" s="235">
        <f t="shared" si="651"/>
        <v>0</v>
      </c>
      <c r="Y167" s="235">
        <f t="shared" si="651"/>
        <v>0</v>
      </c>
      <c r="Z167" s="235">
        <f t="shared" si="651"/>
        <v>0</v>
      </c>
      <c r="AA167" s="235">
        <f t="shared" si="651"/>
        <v>0</v>
      </c>
      <c r="AB167" s="235">
        <f t="shared" si="651"/>
        <v>0</v>
      </c>
      <c r="AC167" s="235">
        <f t="shared" si="651"/>
        <v>0</v>
      </c>
      <c r="AD167" s="235">
        <f t="shared" si="651"/>
        <v>0</v>
      </c>
      <c r="AE167" s="235">
        <f t="shared" si="651"/>
        <v>0</v>
      </c>
      <c r="AF167" s="235">
        <f t="shared" si="651"/>
        <v>0</v>
      </c>
      <c r="AG167" s="235">
        <f t="shared" si="651"/>
        <v>0</v>
      </c>
      <c r="AH167" s="237">
        <f t="shared" si="652"/>
        <v>0</v>
      </c>
      <c r="AI167" s="7" t="s">
        <v>46</v>
      </c>
      <c r="AJ167" s="135">
        <f t="shared" si="668"/>
        <v>10400</v>
      </c>
      <c r="AK167" s="190">
        <f>60*2080</f>
        <v>124800</v>
      </c>
      <c r="AL167" s="348">
        <f t="shared" si="653"/>
        <v>0</v>
      </c>
      <c r="AM167" s="348">
        <f t="shared" si="653"/>
        <v>0</v>
      </c>
      <c r="AN167" s="348">
        <f t="shared" si="653"/>
        <v>0</v>
      </c>
      <c r="AO167" s="348">
        <f t="shared" si="653"/>
        <v>0</v>
      </c>
      <c r="AP167" s="348">
        <f t="shared" si="653"/>
        <v>0</v>
      </c>
      <c r="AQ167" s="348">
        <f t="shared" si="653"/>
        <v>0</v>
      </c>
      <c r="AR167" s="348">
        <f t="shared" si="653"/>
        <v>0</v>
      </c>
      <c r="AS167" s="348">
        <f t="shared" si="653"/>
        <v>0</v>
      </c>
      <c r="AT167" s="348">
        <f t="shared" si="653"/>
        <v>0</v>
      </c>
      <c r="AU167" s="348">
        <f t="shared" si="653"/>
        <v>0</v>
      </c>
      <c r="AV167" s="348">
        <f t="shared" si="653"/>
        <v>0</v>
      </c>
      <c r="AW167" s="348">
        <f t="shared" si="653"/>
        <v>0</v>
      </c>
      <c r="AX167" s="350">
        <f t="shared" si="654"/>
        <v>0</v>
      </c>
      <c r="AY167" s="7" t="s">
        <v>46</v>
      </c>
      <c r="AZ167" s="135">
        <f t="shared" si="669"/>
        <v>10400</v>
      </c>
      <c r="BA167" s="190">
        <f>60*2080</f>
        <v>124800</v>
      </c>
      <c r="BB167" s="467">
        <f t="shared" si="655"/>
        <v>0</v>
      </c>
      <c r="BC167" s="467">
        <f t="shared" si="655"/>
        <v>0</v>
      </c>
      <c r="BD167" s="467">
        <f t="shared" si="655"/>
        <v>0</v>
      </c>
      <c r="BE167" s="467">
        <f t="shared" si="655"/>
        <v>0</v>
      </c>
      <c r="BF167" s="467">
        <f t="shared" si="655"/>
        <v>0</v>
      </c>
      <c r="BG167" s="467">
        <f t="shared" si="655"/>
        <v>10400</v>
      </c>
      <c r="BH167" s="467">
        <f t="shared" si="655"/>
        <v>10400</v>
      </c>
      <c r="BI167" s="467">
        <f t="shared" si="655"/>
        <v>10400</v>
      </c>
      <c r="BJ167" s="467">
        <f t="shared" si="655"/>
        <v>10400</v>
      </c>
      <c r="BK167" s="467">
        <f t="shared" si="655"/>
        <v>10400</v>
      </c>
      <c r="BL167" s="467">
        <f t="shared" si="655"/>
        <v>10400</v>
      </c>
      <c r="BM167" s="467">
        <f t="shared" si="655"/>
        <v>10400</v>
      </c>
      <c r="BN167" s="438">
        <f t="shared" si="656"/>
        <v>72800</v>
      </c>
      <c r="BO167" s="7" t="s">
        <v>46</v>
      </c>
      <c r="BP167" s="135">
        <f t="shared" si="670"/>
        <v>10400</v>
      </c>
      <c r="BQ167" s="190">
        <f>60*2080</f>
        <v>124800</v>
      </c>
      <c r="BR167" s="467">
        <f t="shared" si="658"/>
        <v>10400</v>
      </c>
      <c r="BS167" s="467">
        <f t="shared" si="658"/>
        <v>10400</v>
      </c>
      <c r="BT167" s="467">
        <f t="shared" si="658"/>
        <v>10400</v>
      </c>
      <c r="BU167" s="467">
        <f t="shared" si="658"/>
        <v>10400</v>
      </c>
      <c r="BV167" s="467">
        <f t="shared" si="658"/>
        <v>10400</v>
      </c>
      <c r="BW167" s="467">
        <f t="shared" si="658"/>
        <v>10400</v>
      </c>
      <c r="BX167" s="467">
        <f t="shared" si="658"/>
        <v>10400</v>
      </c>
      <c r="BY167" s="467">
        <f t="shared" si="658"/>
        <v>10400</v>
      </c>
      <c r="BZ167" s="467">
        <f t="shared" si="658"/>
        <v>10400</v>
      </c>
      <c r="CA167" s="467">
        <f t="shared" si="658"/>
        <v>10400</v>
      </c>
      <c r="CB167" s="467">
        <f t="shared" si="658"/>
        <v>10400</v>
      </c>
      <c r="CC167" s="467">
        <f t="shared" si="658"/>
        <v>10400</v>
      </c>
      <c r="CD167" s="438">
        <f t="shared" si="659"/>
        <v>124800</v>
      </c>
      <c r="CF167" s="7" t="s">
        <v>46</v>
      </c>
      <c r="CG167" s="135">
        <f t="shared" si="671"/>
        <v>10400</v>
      </c>
      <c r="CH167" s="190">
        <f>60*2080</f>
        <v>124800</v>
      </c>
      <c r="CI167" s="467">
        <f t="shared" si="661"/>
        <v>10400</v>
      </c>
      <c r="CJ167" s="467">
        <f t="shared" si="661"/>
        <v>10400</v>
      </c>
      <c r="CK167" s="467">
        <f t="shared" si="661"/>
        <v>10400</v>
      </c>
      <c r="CL167" s="467">
        <f t="shared" si="661"/>
        <v>10400</v>
      </c>
      <c r="CM167" s="467">
        <f t="shared" si="661"/>
        <v>10400</v>
      </c>
      <c r="CN167" s="467">
        <f t="shared" si="661"/>
        <v>10400</v>
      </c>
      <c r="CO167" s="467">
        <f t="shared" si="661"/>
        <v>10400</v>
      </c>
      <c r="CP167" s="467">
        <f t="shared" si="661"/>
        <v>10400</v>
      </c>
      <c r="CQ167" s="467">
        <f t="shared" si="661"/>
        <v>10400</v>
      </c>
      <c r="CR167" s="467">
        <f t="shared" si="661"/>
        <v>10400</v>
      </c>
      <c r="CS167" s="467">
        <f t="shared" si="661"/>
        <v>10400</v>
      </c>
      <c r="CT167" s="467">
        <f t="shared" si="661"/>
        <v>10400</v>
      </c>
      <c r="CU167" s="438">
        <f t="shared" si="662"/>
        <v>124800</v>
      </c>
      <c r="CW167" s="7" t="s">
        <v>46</v>
      </c>
      <c r="CX167" s="135">
        <f t="shared" si="672"/>
        <v>10400</v>
      </c>
      <c r="CY167" s="190">
        <f>60*2080</f>
        <v>124800</v>
      </c>
      <c r="CZ167" s="467">
        <f t="shared" si="664"/>
        <v>10400</v>
      </c>
      <c r="DA167" s="467">
        <f t="shared" si="664"/>
        <v>10400</v>
      </c>
      <c r="DB167" s="467">
        <f t="shared" si="664"/>
        <v>10400</v>
      </c>
      <c r="DC167" s="467">
        <f t="shared" si="664"/>
        <v>10400</v>
      </c>
      <c r="DD167" s="467">
        <f t="shared" si="664"/>
        <v>10400</v>
      </c>
      <c r="DE167" s="467">
        <f t="shared" si="664"/>
        <v>10400</v>
      </c>
      <c r="DF167" s="467">
        <f t="shared" si="664"/>
        <v>10400</v>
      </c>
      <c r="DG167" s="467">
        <f t="shared" si="664"/>
        <v>10400</v>
      </c>
      <c r="DH167" s="467">
        <f t="shared" si="664"/>
        <v>10400</v>
      </c>
      <c r="DI167" s="467">
        <f t="shared" si="664"/>
        <v>10400</v>
      </c>
      <c r="DJ167" s="467">
        <f t="shared" si="664"/>
        <v>10400</v>
      </c>
      <c r="DK167" s="467">
        <f t="shared" si="664"/>
        <v>10400</v>
      </c>
      <c r="DL167" s="438">
        <f t="shared" si="665"/>
        <v>124800</v>
      </c>
    </row>
    <row r="168" spans="2:116" outlineLevel="1" x14ac:dyDescent="0.2">
      <c r="B168" s="14" t="s">
        <v>130</v>
      </c>
      <c r="C168" s="7" t="s">
        <v>46</v>
      </c>
      <c r="D168" s="135">
        <f>80000/12</f>
        <v>6666.666666666667</v>
      </c>
      <c r="E168" s="190"/>
      <c r="F168" s="145">
        <f t="shared" si="649"/>
        <v>0</v>
      </c>
      <c r="G168" s="145">
        <f t="shared" si="649"/>
        <v>0</v>
      </c>
      <c r="H168" s="145">
        <f t="shared" si="649"/>
        <v>0</v>
      </c>
      <c r="I168" s="145">
        <f t="shared" si="649"/>
        <v>0</v>
      </c>
      <c r="J168" s="145">
        <f t="shared" si="649"/>
        <v>0</v>
      </c>
      <c r="K168" s="145">
        <f t="shared" si="649"/>
        <v>0</v>
      </c>
      <c r="L168" s="145">
        <f t="shared" si="649"/>
        <v>0</v>
      </c>
      <c r="M168" s="145">
        <f t="shared" si="649"/>
        <v>0</v>
      </c>
      <c r="N168" s="145">
        <f t="shared" si="649"/>
        <v>0</v>
      </c>
      <c r="O168" s="145">
        <f t="shared" si="649"/>
        <v>0</v>
      </c>
      <c r="P168" s="145">
        <f t="shared" si="649"/>
        <v>0</v>
      </c>
      <c r="Q168" s="145">
        <f t="shared" si="649"/>
        <v>0</v>
      </c>
      <c r="R168" s="148">
        <f t="shared" si="650"/>
        <v>0</v>
      </c>
      <c r="S168" s="7" t="s">
        <v>46</v>
      </c>
      <c r="T168" s="135">
        <f t="shared" si="667"/>
        <v>6666.666666666667</v>
      </c>
      <c r="U168" s="190">
        <v>80000</v>
      </c>
      <c r="V168" s="235">
        <f t="shared" si="651"/>
        <v>0</v>
      </c>
      <c r="W168" s="235">
        <f t="shared" si="651"/>
        <v>0</v>
      </c>
      <c r="X168" s="235">
        <f t="shared" si="651"/>
        <v>0</v>
      </c>
      <c r="Y168" s="235">
        <f t="shared" si="651"/>
        <v>0</v>
      </c>
      <c r="Z168" s="235">
        <f t="shared" si="651"/>
        <v>0</v>
      </c>
      <c r="AA168" s="235">
        <f t="shared" si="651"/>
        <v>0</v>
      </c>
      <c r="AB168" s="235">
        <f t="shared" si="651"/>
        <v>0</v>
      </c>
      <c r="AC168" s="235">
        <f t="shared" si="651"/>
        <v>0</v>
      </c>
      <c r="AD168" s="235">
        <f t="shared" si="651"/>
        <v>0</v>
      </c>
      <c r="AE168" s="235">
        <f t="shared" si="651"/>
        <v>0</v>
      </c>
      <c r="AF168" s="235">
        <f t="shared" si="651"/>
        <v>0</v>
      </c>
      <c r="AG168" s="235">
        <f t="shared" si="651"/>
        <v>0</v>
      </c>
      <c r="AH168" s="237">
        <f t="shared" si="652"/>
        <v>0</v>
      </c>
      <c r="AI168" s="7" t="s">
        <v>46</v>
      </c>
      <c r="AJ168" s="135">
        <f t="shared" si="668"/>
        <v>10400</v>
      </c>
      <c r="AK168" s="190">
        <f>60*2080</f>
        <v>124800</v>
      </c>
      <c r="AL168" s="348">
        <f t="shared" si="653"/>
        <v>0</v>
      </c>
      <c r="AM168" s="348">
        <f t="shared" si="653"/>
        <v>0</v>
      </c>
      <c r="AN168" s="348">
        <f t="shared" si="653"/>
        <v>0</v>
      </c>
      <c r="AO168" s="348">
        <f t="shared" si="653"/>
        <v>0</v>
      </c>
      <c r="AP168" s="348">
        <f t="shared" si="653"/>
        <v>0</v>
      </c>
      <c r="AQ168" s="348">
        <f t="shared" si="653"/>
        <v>0</v>
      </c>
      <c r="AR168" s="348">
        <f t="shared" si="653"/>
        <v>0</v>
      </c>
      <c r="AS168" s="348">
        <f t="shared" si="653"/>
        <v>0</v>
      </c>
      <c r="AT168" s="348">
        <f t="shared" si="653"/>
        <v>0</v>
      </c>
      <c r="AU168" s="348">
        <f t="shared" si="653"/>
        <v>0</v>
      </c>
      <c r="AV168" s="348">
        <f t="shared" si="653"/>
        <v>0</v>
      </c>
      <c r="AW168" s="348">
        <f t="shared" si="653"/>
        <v>0</v>
      </c>
      <c r="AX168" s="350">
        <f t="shared" si="654"/>
        <v>0</v>
      </c>
      <c r="AY168" s="7" t="s">
        <v>46</v>
      </c>
      <c r="AZ168" s="135">
        <f t="shared" si="669"/>
        <v>10400</v>
      </c>
      <c r="BA168" s="190">
        <f>60*2080</f>
        <v>124800</v>
      </c>
      <c r="BB168" s="467">
        <f t="shared" si="655"/>
        <v>0</v>
      </c>
      <c r="BC168" s="467">
        <f t="shared" si="655"/>
        <v>0</v>
      </c>
      <c r="BD168" s="467">
        <f t="shared" si="655"/>
        <v>0</v>
      </c>
      <c r="BE168" s="467">
        <f t="shared" si="655"/>
        <v>0</v>
      </c>
      <c r="BF168" s="467">
        <f t="shared" si="655"/>
        <v>0</v>
      </c>
      <c r="BG168" s="467">
        <f t="shared" si="655"/>
        <v>0</v>
      </c>
      <c r="BH168" s="467">
        <f t="shared" si="655"/>
        <v>0</v>
      </c>
      <c r="BI168" s="467">
        <f t="shared" si="655"/>
        <v>0</v>
      </c>
      <c r="BJ168" s="467">
        <f t="shared" si="655"/>
        <v>0</v>
      </c>
      <c r="BK168" s="467">
        <f t="shared" si="655"/>
        <v>0</v>
      </c>
      <c r="BL168" s="467">
        <f t="shared" si="655"/>
        <v>0</v>
      </c>
      <c r="BM168" s="467">
        <f t="shared" si="655"/>
        <v>0</v>
      </c>
      <c r="BN168" s="438">
        <f t="shared" si="656"/>
        <v>0</v>
      </c>
      <c r="BO168" s="7" t="s">
        <v>46</v>
      </c>
      <c r="BP168" s="135">
        <f t="shared" si="670"/>
        <v>10400</v>
      </c>
      <c r="BQ168" s="190">
        <f>60*2080</f>
        <v>124800</v>
      </c>
      <c r="BR168" s="467">
        <f t="shared" si="658"/>
        <v>10400</v>
      </c>
      <c r="BS168" s="467">
        <f t="shared" si="658"/>
        <v>10400</v>
      </c>
      <c r="BT168" s="467">
        <f t="shared" si="658"/>
        <v>10400</v>
      </c>
      <c r="BU168" s="467">
        <f t="shared" si="658"/>
        <v>10400</v>
      </c>
      <c r="BV168" s="467">
        <f t="shared" si="658"/>
        <v>10400</v>
      </c>
      <c r="BW168" s="467">
        <f t="shared" si="658"/>
        <v>10400</v>
      </c>
      <c r="BX168" s="467">
        <f t="shared" si="658"/>
        <v>10400</v>
      </c>
      <c r="BY168" s="467">
        <f t="shared" si="658"/>
        <v>10400</v>
      </c>
      <c r="BZ168" s="467">
        <f t="shared" si="658"/>
        <v>10400</v>
      </c>
      <c r="CA168" s="467">
        <f t="shared" si="658"/>
        <v>10400</v>
      </c>
      <c r="CB168" s="467">
        <f t="shared" si="658"/>
        <v>10400</v>
      </c>
      <c r="CC168" s="467">
        <f t="shared" si="658"/>
        <v>10400</v>
      </c>
      <c r="CD168" s="438">
        <f t="shared" si="659"/>
        <v>124800</v>
      </c>
      <c r="CF168" s="7" t="s">
        <v>46</v>
      </c>
      <c r="CG168" s="135">
        <f t="shared" si="671"/>
        <v>10400</v>
      </c>
      <c r="CH168" s="190">
        <f>60*2080</f>
        <v>124800</v>
      </c>
      <c r="CI168" s="467">
        <f t="shared" si="661"/>
        <v>10400</v>
      </c>
      <c r="CJ168" s="467">
        <f t="shared" si="661"/>
        <v>10400</v>
      </c>
      <c r="CK168" s="467">
        <f t="shared" si="661"/>
        <v>10400</v>
      </c>
      <c r="CL168" s="467">
        <f t="shared" si="661"/>
        <v>10400</v>
      </c>
      <c r="CM168" s="467">
        <f t="shared" si="661"/>
        <v>10400</v>
      </c>
      <c r="CN168" s="467">
        <f t="shared" si="661"/>
        <v>10400</v>
      </c>
      <c r="CO168" s="467">
        <f t="shared" si="661"/>
        <v>10400</v>
      </c>
      <c r="CP168" s="467">
        <f t="shared" si="661"/>
        <v>10400</v>
      </c>
      <c r="CQ168" s="467">
        <f t="shared" si="661"/>
        <v>10400</v>
      </c>
      <c r="CR168" s="467">
        <f t="shared" si="661"/>
        <v>10400</v>
      </c>
      <c r="CS168" s="467">
        <f t="shared" si="661"/>
        <v>10400</v>
      </c>
      <c r="CT168" s="467">
        <f t="shared" si="661"/>
        <v>10400</v>
      </c>
      <c r="CU168" s="438">
        <f t="shared" si="662"/>
        <v>124800</v>
      </c>
      <c r="CW168" s="7" t="s">
        <v>46</v>
      </c>
      <c r="CX168" s="135">
        <f t="shared" si="672"/>
        <v>10400</v>
      </c>
      <c r="CY168" s="190">
        <f>60*2080</f>
        <v>124800</v>
      </c>
      <c r="CZ168" s="467">
        <f t="shared" si="664"/>
        <v>10400</v>
      </c>
      <c r="DA168" s="467">
        <f t="shared" si="664"/>
        <v>10400</v>
      </c>
      <c r="DB168" s="467">
        <f t="shared" si="664"/>
        <v>10400</v>
      </c>
      <c r="DC168" s="467">
        <f t="shared" si="664"/>
        <v>10400</v>
      </c>
      <c r="DD168" s="467">
        <f t="shared" si="664"/>
        <v>10400</v>
      </c>
      <c r="DE168" s="467">
        <f t="shared" si="664"/>
        <v>10400</v>
      </c>
      <c r="DF168" s="467">
        <f t="shared" si="664"/>
        <v>10400</v>
      </c>
      <c r="DG168" s="467">
        <f t="shared" si="664"/>
        <v>10400</v>
      </c>
      <c r="DH168" s="467">
        <f t="shared" si="664"/>
        <v>10400</v>
      </c>
      <c r="DI168" s="467">
        <f t="shared" si="664"/>
        <v>10400</v>
      </c>
      <c r="DJ168" s="467">
        <f t="shared" si="664"/>
        <v>10400</v>
      </c>
      <c r="DK168" s="467">
        <f t="shared" si="664"/>
        <v>10400</v>
      </c>
      <c r="DL168" s="438">
        <f t="shared" si="665"/>
        <v>124800</v>
      </c>
    </row>
    <row r="169" spans="2:116" outlineLevel="1" x14ac:dyDescent="0.2">
      <c r="B169" s="14" t="s">
        <v>267</v>
      </c>
      <c r="C169" s="7" t="s">
        <v>46</v>
      </c>
      <c r="D169" s="135">
        <f>(E169/2080)*160</f>
        <v>7692.3076923076933</v>
      </c>
      <c r="E169" s="190">
        <v>100000</v>
      </c>
      <c r="F169" s="145">
        <f t="shared" ref="F169:Q184" si="673">$D169*F110</f>
        <v>0</v>
      </c>
      <c r="G169" s="145">
        <f t="shared" si="673"/>
        <v>0</v>
      </c>
      <c r="H169" s="145">
        <f t="shared" si="673"/>
        <v>0</v>
      </c>
      <c r="I169" s="145">
        <f t="shared" si="673"/>
        <v>0</v>
      </c>
      <c r="J169" s="145">
        <f t="shared" si="673"/>
        <v>0</v>
      </c>
      <c r="K169" s="145">
        <f t="shared" si="673"/>
        <v>0</v>
      </c>
      <c r="L169" s="145">
        <f t="shared" si="673"/>
        <v>0</v>
      </c>
      <c r="M169" s="152">
        <f t="shared" si="649"/>
        <v>0</v>
      </c>
      <c r="N169" s="152">
        <f t="shared" si="649"/>
        <v>0</v>
      </c>
      <c r="O169" s="152">
        <f t="shared" si="649"/>
        <v>0</v>
      </c>
      <c r="P169" s="152">
        <f t="shared" si="649"/>
        <v>0</v>
      </c>
      <c r="Q169" s="152">
        <f t="shared" si="649"/>
        <v>0</v>
      </c>
      <c r="R169" s="148">
        <f t="shared" si="650"/>
        <v>0</v>
      </c>
      <c r="S169" s="7" t="s">
        <v>46</v>
      </c>
      <c r="T169" s="135">
        <f t="shared" si="667"/>
        <v>6066.666666666667</v>
      </c>
      <c r="U169" s="190">
        <f>35*2080</f>
        <v>72800</v>
      </c>
      <c r="V169" s="235">
        <f t="shared" si="651"/>
        <v>0</v>
      </c>
      <c r="W169" s="235">
        <f t="shared" si="651"/>
        <v>0</v>
      </c>
      <c r="X169" s="235">
        <f t="shared" si="651"/>
        <v>0</v>
      </c>
      <c r="Y169" s="235">
        <f t="shared" si="651"/>
        <v>6066.666666666667</v>
      </c>
      <c r="Z169" s="235">
        <f t="shared" si="651"/>
        <v>6066.666666666667</v>
      </c>
      <c r="AA169" s="235">
        <f t="shared" si="651"/>
        <v>6066.666666666667</v>
      </c>
      <c r="AB169" s="235">
        <f t="shared" si="651"/>
        <v>6066.666666666667</v>
      </c>
      <c r="AC169" s="235">
        <f t="shared" si="651"/>
        <v>6066.666666666667</v>
      </c>
      <c r="AD169" s="235">
        <f t="shared" si="651"/>
        <v>6066.666666666667</v>
      </c>
      <c r="AE169" s="235">
        <f t="shared" si="651"/>
        <v>6066.666666666667</v>
      </c>
      <c r="AF169" s="235">
        <f t="shared" si="651"/>
        <v>6066.666666666667</v>
      </c>
      <c r="AG169" s="235">
        <f t="shared" si="651"/>
        <v>6066.666666666667</v>
      </c>
      <c r="AH169" s="237">
        <f t="shared" si="652"/>
        <v>54599.999999999993</v>
      </c>
      <c r="AI169" s="7" t="s">
        <v>46</v>
      </c>
      <c r="AJ169" s="135">
        <f t="shared" si="668"/>
        <v>6066.666666666667</v>
      </c>
      <c r="AK169" s="190">
        <f>35*2080</f>
        <v>72800</v>
      </c>
      <c r="AL169" s="348">
        <f t="shared" si="653"/>
        <v>6066.666666666667</v>
      </c>
      <c r="AM169" s="348">
        <f t="shared" si="653"/>
        <v>6066.666666666667</v>
      </c>
      <c r="AN169" s="348">
        <f t="shared" si="653"/>
        <v>6066.666666666667</v>
      </c>
      <c r="AO169" s="348">
        <f t="shared" si="653"/>
        <v>6066.666666666667</v>
      </c>
      <c r="AP169" s="348">
        <f t="shared" si="653"/>
        <v>6066.666666666667</v>
      </c>
      <c r="AQ169" s="348">
        <f t="shared" si="653"/>
        <v>6066.666666666667</v>
      </c>
      <c r="AR169" s="348">
        <f t="shared" si="653"/>
        <v>6066.666666666667</v>
      </c>
      <c r="AS169" s="348">
        <f t="shared" si="653"/>
        <v>6066.666666666667</v>
      </c>
      <c r="AT169" s="348">
        <f t="shared" si="653"/>
        <v>6066.666666666667</v>
      </c>
      <c r="AU169" s="348">
        <f t="shared" si="653"/>
        <v>6066.666666666667</v>
      </c>
      <c r="AV169" s="348">
        <f t="shared" si="653"/>
        <v>6066.666666666667</v>
      </c>
      <c r="AW169" s="348">
        <f t="shared" si="653"/>
        <v>6066.666666666667</v>
      </c>
      <c r="AX169" s="350">
        <f t="shared" si="654"/>
        <v>72800</v>
      </c>
      <c r="AY169" s="7" t="s">
        <v>46</v>
      </c>
      <c r="AZ169" s="135">
        <f t="shared" si="669"/>
        <v>6066.666666666667</v>
      </c>
      <c r="BA169" s="190">
        <f>35*2080</f>
        <v>72800</v>
      </c>
      <c r="BB169" s="467">
        <f t="shared" si="655"/>
        <v>6066.666666666667</v>
      </c>
      <c r="BC169" s="467">
        <f t="shared" si="655"/>
        <v>6066.666666666667</v>
      </c>
      <c r="BD169" s="467">
        <f t="shared" si="655"/>
        <v>6066.666666666667</v>
      </c>
      <c r="BE169" s="467">
        <f t="shared" si="655"/>
        <v>6066.666666666667</v>
      </c>
      <c r="BF169" s="467">
        <f t="shared" si="655"/>
        <v>6066.666666666667</v>
      </c>
      <c r="BG169" s="467">
        <f t="shared" si="655"/>
        <v>6066.666666666667</v>
      </c>
      <c r="BH169" s="467">
        <f t="shared" si="655"/>
        <v>6066.666666666667</v>
      </c>
      <c r="BI169" s="467">
        <f t="shared" si="655"/>
        <v>6066.666666666667</v>
      </c>
      <c r="BJ169" s="467">
        <f t="shared" si="655"/>
        <v>6066.666666666667</v>
      </c>
      <c r="BK169" s="467">
        <f t="shared" si="655"/>
        <v>6066.666666666667</v>
      </c>
      <c r="BL169" s="467">
        <f t="shared" si="655"/>
        <v>6066.666666666667</v>
      </c>
      <c r="BM169" s="467">
        <f t="shared" si="655"/>
        <v>6066.666666666667</v>
      </c>
      <c r="BN169" s="438">
        <f t="shared" si="656"/>
        <v>72800</v>
      </c>
      <c r="BO169" s="7" t="s">
        <v>46</v>
      </c>
      <c r="BP169" s="135">
        <f t="shared" si="670"/>
        <v>6066.666666666667</v>
      </c>
      <c r="BQ169" s="190">
        <f>35*2080</f>
        <v>72800</v>
      </c>
      <c r="BR169" s="467">
        <f t="shared" si="658"/>
        <v>6066.666666666667</v>
      </c>
      <c r="BS169" s="467">
        <f t="shared" si="658"/>
        <v>6066.666666666667</v>
      </c>
      <c r="BT169" s="467">
        <f t="shared" si="658"/>
        <v>6066.666666666667</v>
      </c>
      <c r="BU169" s="467">
        <f t="shared" si="658"/>
        <v>6066.666666666667</v>
      </c>
      <c r="BV169" s="467">
        <f t="shared" si="658"/>
        <v>6066.666666666667</v>
      </c>
      <c r="BW169" s="467">
        <f t="shared" si="658"/>
        <v>6066.666666666667</v>
      </c>
      <c r="BX169" s="467">
        <f t="shared" si="658"/>
        <v>6066.666666666667</v>
      </c>
      <c r="BY169" s="467">
        <f t="shared" si="658"/>
        <v>6066.666666666667</v>
      </c>
      <c r="BZ169" s="467">
        <f t="shared" si="658"/>
        <v>6066.666666666667</v>
      </c>
      <c r="CA169" s="467">
        <f t="shared" si="658"/>
        <v>6066.666666666667</v>
      </c>
      <c r="CB169" s="467">
        <f t="shared" si="658"/>
        <v>6066.666666666667</v>
      </c>
      <c r="CC169" s="467">
        <f t="shared" si="658"/>
        <v>6066.666666666667</v>
      </c>
      <c r="CD169" s="438">
        <f t="shared" si="659"/>
        <v>72800</v>
      </c>
      <c r="CF169" s="7" t="s">
        <v>46</v>
      </c>
      <c r="CG169" s="135">
        <f t="shared" si="671"/>
        <v>6066.666666666667</v>
      </c>
      <c r="CH169" s="190">
        <f>35*2080</f>
        <v>72800</v>
      </c>
      <c r="CI169" s="467">
        <f t="shared" si="661"/>
        <v>6066.666666666667</v>
      </c>
      <c r="CJ169" s="467">
        <f t="shared" si="661"/>
        <v>6066.666666666667</v>
      </c>
      <c r="CK169" s="467">
        <f t="shared" si="661"/>
        <v>6066.666666666667</v>
      </c>
      <c r="CL169" s="467">
        <f t="shared" si="661"/>
        <v>6066.666666666667</v>
      </c>
      <c r="CM169" s="467">
        <f t="shared" si="661"/>
        <v>6066.666666666667</v>
      </c>
      <c r="CN169" s="467">
        <f t="shared" si="661"/>
        <v>6066.666666666667</v>
      </c>
      <c r="CO169" s="467">
        <f t="shared" si="661"/>
        <v>6066.666666666667</v>
      </c>
      <c r="CP169" s="467">
        <f t="shared" si="661"/>
        <v>6066.666666666667</v>
      </c>
      <c r="CQ169" s="467">
        <f t="shared" si="661"/>
        <v>6066.666666666667</v>
      </c>
      <c r="CR169" s="467">
        <f t="shared" si="661"/>
        <v>6066.666666666667</v>
      </c>
      <c r="CS169" s="467">
        <f t="shared" si="661"/>
        <v>6066.666666666667</v>
      </c>
      <c r="CT169" s="467">
        <f t="shared" si="661"/>
        <v>6066.666666666667</v>
      </c>
      <c r="CU169" s="438">
        <f t="shared" si="662"/>
        <v>72800</v>
      </c>
      <c r="CW169" s="7" t="s">
        <v>46</v>
      </c>
      <c r="CX169" s="135">
        <f t="shared" si="672"/>
        <v>6066.666666666667</v>
      </c>
      <c r="CY169" s="190">
        <f>35*2080</f>
        <v>72800</v>
      </c>
      <c r="CZ169" s="467">
        <f t="shared" si="664"/>
        <v>6066.666666666667</v>
      </c>
      <c r="DA169" s="467">
        <f t="shared" si="664"/>
        <v>6066.666666666667</v>
      </c>
      <c r="DB169" s="467">
        <f t="shared" si="664"/>
        <v>6066.666666666667</v>
      </c>
      <c r="DC169" s="467">
        <f t="shared" si="664"/>
        <v>6066.666666666667</v>
      </c>
      <c r="DD169" s="467">
        <f t="shared" si="664"/>
        <v>6066.666666666667</v>
      </c>
      <c r="DE169" s="467">
        <f t="shared" si="664"/>
        <v>6066.666666666667</v>
      </c>
      <c r="DF169" s="467">
        <f t="shared" si="664"/>
        <v>6066.666666666667</v>
      </c>
      <c r="DG169" s="467">
        <f t="shared" si="664"/>
        <v>6066.666666666667</v>
      </c>
      <c r="DH169" s="467">
        <f t="shared" si="664"/>
        <v>6066.666666666667</v>
      </c>
      <c r="DI169" s="467">
        <f t="shared" si="664"/>
        <v>6066.666666666667</v>
      </c>
      <c r="DJ169" s="467">
        <f t="shared" si="664"/>
        <v>6066.666666666667</v>
      </c>
      <c r="DK169" s="467">
        <f t="shared" si="664"/>
        <v>6066.666666666667</v>
      </c>
      <c r="DL169" s="438">
        <f t="shared" si="665"/>
        <v>72800</v>
      </c>
    </row>
    <row r="170" spans="2:116" outlineLevel="1" x14ac:dyDescent="0.2">
      <c r="B170" s="78" t="s">
        <v>268</v>
      </c>
      <c r="C170" s="7" t="s">
        <v>46</v>
      </c>
      <c r="D170" s="135">
        <f>(E170/2080)*160</f>
        <v>7692.3076923076933</v>
      </c>
      <c r="E170" s="190">
        <v>100000</v>
      </c>
      <c r="F170" s="145">
        <f t="shared" si="673"/>
        <v>0</v>
      </c>
      <c r="G170" s="145">
        <f t="shared" si="673"/>
        <v>0</v>
      </c>
      <c r="H170" s="145">
        <f t="shared" si="673"/>
        <v>0</v>
      </c>
      <c r="I170" s="145">
        <f t="shared" si="673"/>
        <v>0</v>
      </c>
      <c r="J170" s="145">
        <f t="shared" si="673"/>
        <v>0</v>
      </c>
      <c r="K170" s="145">
        <f t="shared" si="673"/>
        <v>0</v>
      </c>
      <c r="L170" s="145">
        <f t="shared" si="673"/>
        <v>0</v>
      </c>
      <c r="M170" s="152">
        <f t="shared" si="649"/>
        <v>0</v>
      </c>
      <c r="N170" s="152">
        <f t="shared" si="649"/>
        <v>0</v>
      </c>
      <c r="O170" s="152">
        <f t="shared" si="649"/>
        <v>0</v>
      </c>
      <c r="P170" s="152">
        <f t="shared" si="649"/>
        <v>0</v>
      </c>
      <c r="Q170" s="152">
        <f t="shared" si="649"/>
        <v>0</v>
      </c>
      <c r="R170" s="148">
        <f t="shared" si="650"/>
        <v>0</v>
      </c>
      <c r="S170" s="7" t="s">
        <v>46</v>
      </c>
      <c r="T170" s="135">
        <f t="shared" si="667"/>
        <v>9533.3333333333339</v>
      </c>
      <c r="U170" s="190">
        <f>55*2080</f>
        <v>114400</v>
      </c>
      <c r="V170" s="235">
        <f t="shared" si="651"/>
        <v>0</v>
      </c>
      <c r="W170" s="235">
        <f t="shared" si="651"/>
        <v>0</v>
      </c>
      <c r="X170" s="235">
        <f t="shared" si="651"/>
        <v>0</v>
      </c>
      <c r="Y170" s="235">
        <f t="shared" si="651"/>
        <v>0</v>
      </c>
      <c r="Z170" s="235">
        <f t="shared" si="651"/>
        <v>0</v>
      </c>
      <c r="AA170" s="235">
        <f t="shared" si="651"/>
        <v>0</v>
      </c>
      <c r="AB170" s="235">
        <f t="shared" si="651"/>
        <v>9533.3333333333339</v>
      </c>
      <c r="AC170" s="235">
        <f t="shared" si="651"/>
        <v>9533.3333333333339</v>
      </c>
      <c r="AD170" s="235">
        <f t="shared" si="651"/>
        <v>9533.3333333333339</v>
      </c>
      <c r="AE170" s="235">
        <f t="shared" si="651"/>
        <v>9533.3333333333339</v>
      </c>
      <c r="AF170" s="235">
        <f t="shared" si="651"/>
        <v>9533.3333333333339</v>
      </c>
      <c r="AG170" s="235">
        <f t="shared" si="651"/>
        <v>9533.3333333333339</v>
      </c>
      <c r="AH170" s="237">
        <f t="shared" si="652"/>
        <v>57200.000000000007</v>
      </c>
      <c r="AI170" s="7" t="s">
        <v>46</v>
      </c>
      <c r="AJ170" s="135">
        <f t="shared" si="668"/>
        <v>9533.3333333333339</v>
      </c>
      <c r="AK170" s="190">
        <f>55*2080</f>
        <v>114400</v>
      </c>
      <c r="AL170" s="348">
        <f t="shared" si="653"/>
        <v>9533.3333333333339</v>
      </c>
      <c r="AM170" s="348">
        <f t="shared" si="653"/>
        <v>9533.3333333333339</v>
      </c>
      <c r="AN170" s="348">
        <f t="shared" si="653"/>
        <v>9533.3333333333339</v>
      </c>
      <c r="AO170" s="348">
        <f t="shared" si="653"/>
        <v>9533.3333333333339</v>
      </c>
      <c r="AP170" s="348">
        <f t="shared" si="653"/>
        <v>9533.3333333333339</v>
      </c>
      <c r="AQ170" s="348">
        <f t="shared" si="653"/>
        <v>9533.3333333333339</v>
      </c>
      <c r="AR170" s="348">
        <f t="shared" si="653"/>
        <v>9533.3333333333339</v>
      </c>
      <c r="AS170" s="348">
        <f t="shared" si="653"/>
        <v>9533.3333333333339</v>
      </c>
      <c r="AT170" s="348">
        <f t="shared" si="653"/>
        <v>28600</v>
      </c>
      <c r="AU170" s="348">
        <f t="shared" si="653"/>
        <v>28600</v>
      </c>
      <c r="AV170" s="348">
        <f t="shared" si="653"/>
        <v>28600</v>
      </c>
      <c r="AW170" s="348">
        <f t="shared" si="653"/>
        <v>28600</v>
      </c>
      <c r="AX170" s="350">
        <f t="shared" si="654"/>
        <v>190666.66666666669</v>
      </c>
      <c r="AY170" s="7" t="s">
        <v>46</v>
      </c>
      <c r="AZ170" s="135">
        <f t="shared" si="669"/>
        <v>9533.3333333333339</v>
      </c>
      <c r="BA170" s="190">
        <f>55*2080</f>
        <v>114400</v>
      </c>
      <c r="BB170" s="467">
        <f t="shared" si="655"/>
        <v>38133.333333333336</v>
      </c>
      <c r="BC170" s="467">
        <f t="shared" si="655"/>
        <v>38133.333333333336</v>
      </c>
      <c r="BD170" s="467">
        <f t="shared" si="655"/>
        <v>38133.333333333336</v>
      </c>
      <c r="BE170" s="467">
        <f t="shared" si="655"/>
        <v>38133.333333333336</v>
      </c>
      <c r="BF170" s="467">
        <f t="shared" si="655"/>
        <v>38133.333333333336</v>
      </c>
      <c r="BG170" s="467">
        <f t="shared" si="655"/>
        <v>38133.333333333336</v>
      </c>
      <c r="BH170" s="467">
        <f t="shared" si="655"/>
        <v>38133.333333333336</v>
      </c>
      <c r="BI170" s="467">
        <f t="shared" si="655"/>
        <v>38133.333333333336</v>
      </c>
      <c r="BJ170" s="467">
        <f t="shared" si="655"/>
        <v>38133.333333333336</v>
      </c>
      <c r="BK170" s="467">
        <f t="shared" si="655"/>
        <v>38133.333333333336</v>
      </c>
      <c r="BL170" s="467">
        <f t="shared" si="655"/>
        <v>38133.333333333336</v>
      </c>
      <c r="BM170" s="467">
        <f t="shared" si="655"/>
        <v>38133.333333333336</v>
      </c>
      <c r="BN170" s="438">
        <f t="shared" si="656"/>
        <v>457599.99999999994</v>
      </c>
      <c r="BO170" s="7" t="s">
        <v>46</v>
      </c>
      <c r="BP170" s="135">
        <f t="shared" si="670"/>
        <v>9533.3333333333339</v>
      </c>
      <c r="BQ170" s="190">
        <f>55*2080</f>
        <v>114400</v>
      </c>
      <c r="BR170" s="467">
        <f t="shared" si="658"/>
        <v>38133.333333333336</v>
      </c>
      <c r="BS170" s="467">
        <f t="shared" si="658"/>
        <v>38133.333333333336</v>
      </c>
      <c r="BT170" s="467">
        <f t="shared" si="658"/>
        <v>38133.333333333336</v>
      </c>
      <c r="BU170" s="467">
        <f t="shared" si="658"/>
        <v>38133.333333333336</v>
      </c>
      <c r="BV170" s="467">
        <f t="shared" si="658"/>
        <v>38133.333333333336</v>
      </c>
      <c r="BW170" s="467">
        <f t="shared" si="658"/>
        <v>38133.333333333336</v>
      </c>
      <c r="BX170" s="467">
        <f t="shared" si="658"/>
        <v>38133.333333333336</v>
      </c>
      <c r="BY170" s="467">
        <f t="shared" si="658"/>
        <v>38133.333333333336</v>
      </c>
      <c r="BZ170" s="467">
        <f t="shared" si="658"/>
        <v>38133.333333333336</v>
      </c>
      <c r="CA170" s="467">
        <f t="shared" si="658"/>
        <v>38133.333333333336</v>
      </c>
      <c r="CB170" s="467">
        <f t="shared" si="658"/>
        <v>38133.333333333336</v>
      </c>
      <c r="CC170" s="467">
        <f t="shared" si="658"/>
        <v>38133.333333333336</v>
      </c>
      <c r="CD170" s="438">
        <f t="shared" si="659"/>
        <v>457599.99999999994</v>
      </c>
      <c r="CF170" s="7" t="s">
        <v>46</v>
      </c>
      <c r="CG170" s="135">
        <f t="shared" si="671"/>
        <v>9533.3333333333339</v>
      </c>
      <c r="CH170" s="190">
        <f>55*2080</f>
        <v>114400</v>
      </c>
      <c r="CI170" s="467">
        <f t="shared" si="661"/>
        <v>38133.333333333336</v>
      </c>
      <c r="CJ170" s="467">
        <f t="shared" si="661"/>
        <v>38133.333333333336</v>
      </c>
      <c r="CK170" s="467">
        <f t="shared" si="661"/>
        <v>38133.333333333336</v>
      </c>
      <c r="CL170" s="467">
        <f t="shared" si="661"/>
        <v>38133.333333333336</v>
      </c>
      <c r="CM170" s="467">
        <f t="shared" si="661"/>
        <v>38133.333333333336</v>
      </c>
      <c r="CN170" s="467">
        <f t="shared" si="661"/>
        <v>38133.333333333336</v>
      </c>
      <c r="CO170" s="467">
        <f t="shared" si="661"/>
        <v>38133.333333333336</v>
      </c>
      <c r="CP170" s="467">
        <f t="shared" si="661"/>
        <v>38133.333333333336</v>
      </c>
      <c r="CQ170" s="467">
        <f t="shared" si="661"/>
        <v>38133.333333333336</v>
      </c>
      <c r="CR170" s="467">
        <f t="shared" si="661"/>
        <v>38133.333333333336</v>
      </c>
      <c r="CS170" s="467">
        <f t="shared" si="661"/>
        <v>38133.333333333336</v>
      </c>
      <c r="CT170" s="467">
        <f t="shared" si="661"/>
        <v>38133.333333333336</v>
      </c>
      <c r="CU170" s="438">
        <f t="shared" si="662"/>
        <v>457599.99999999994</v>
      </c>
      <c r="CW170" s="7" t="s">
        <v>46</v>
      </c>
      <c r="CX170" s="135">
        <f t="shared" si="672"/>
        <v>9533.3333333333339</v>
      </c>
      <c r="CY170" s="190">
        <f>55*2080</f>
        <v>114400</v>
      </c>
      <c r="CZ170" s="467">
        <f t="shared" si="664"/>
        <v>28600</v>
      </c>
      <c r="DA170" s="467">
        <f t="shared" si="664"/>
        <v>28600</v>
      </c>
      <c r="DB170" s="467">
        <f t="shared" si="664"/>
        <v>28600</v>
      </c>
      <c r="DC170" s="467">
        <f t="shared" si="664"/>
        <v>28600</v>
      </c>
      <c r="DD170" s="467">
        <f t="shared" si="664"/>
        <v>28600</v>
      </c>
      <c r="DE170" s="467">
        <f t="shared" si="664"/>
        <v>28600</v>
      </c>
      <c r="DF170" s="467">
        <f t="shared" si="664"/>
        <v>28600</v>
      </c>
      <c r="DG170" s="467">
        <f t="shared" si="664"/>
        <v>28600</v>
      </c>
      <c r="DH170" s="467">
        <f t="shared" si="664"/>
        <v>28600</v>
      </c>
      <c r="DI170" s="467">
        <f t="shared" si="664"/>
        <v>28600</v>
      </c>
      <c r="DJ170" s="467">
        <f t="shared" si="664"/>
        <v>28600</v>
      </c>
      <c r="DK170" s="467">
        <f t="shared" si="664"/>
        <v>28600</v>
      </c>
      <c r="DL170" s="438">
        <f t="shared" si="665"/>
        <v>343200</v>
      </c>
    </row>
    <row r="171" spans="2:116" outlineLevel="1" x14ac:dyDescent="0.2">
      <c r="B171" s="78" t="s">
        <v>253</v>
      </c>
      <c r="C171" s="7" t="s">
        <v>46</v>
      </c>
      <c r="D171" s="135">
        <f>70000/12</f>
        <v>5833.333333333333</v>
      </c>
      <c r="E171" s="190"/>
      <c r="F171" s="145">
        <f t="shared" si="673"/>
        <v>0</v>
      </c>
      <c r="G171" s="145">
        <f t="shared" si="673"/>
        <v>0</v>
      </c>
      <c r="H171" s="145">
        <f t="shared" si="673"/>
        <v>0</v>
      </c>
      <c r="I171" s="145">
        <f t="shared" si="673"/>
        <v>0</v>
      </c>
      <c r="J171" s="145">
        <f t="shared" si="673"/>
        <v>0</v>
      </c>
      <c r="K171" s="145">
        <f t="shared" si="673"/>
        <v>0</v>
      </c>
      <c r="L171" s="145">
        <f t="shared" si="673"/>
        <v>0</v>
      </c>
      <c r="M171" s="145">
        <f t="shared" si="673"/>
        <v>0</v>
      </c>
      <c r="N171" s="145">
        <f t="shared" si="673"/>
        <v>0</v>
      </c>
      <c r="O171" s="145">
        <f t="shared" si="673"/>
        <v>0</v>
      </c>
      <c r="P171" s="145">
        <f t="shared" si="673"/>
        <v>0</v>
      </c>
      <c r="Q171" s="145">
        <f t="shared" si="673"/>
        <v>0</v>
      </c>
      <c r="R171" s="148">
        <f t="shared" si="650"/>
        <v>0</v>
      </c>
      <c r="S171" s="7" t="s">
        <v>46</v>
      </c>
      <c r="T171" s="135">
        <f t="shared" si="667"/>
        <v>5200</v>
      </c>
      <c r="U171" s="190">
        <f>30*2080</f>
        <v>62400</v>
      </c>
      <c r="V171" s="235">
        <f t="shared" si="651"/>
        <v>0</v>
      </c>
      <c r="W171" s="235">
        <f t="shared" si="651"/>
        <v>0</v>
      </c>
      <c r="X171" s="235">
        <f t="shared" si="651"/>
        <v>0</v>
      </c>
      <c r="Y171" s="235">
        <f t="shared" si="651"/>
        <v>0</v>
      </c>
      <c r="Z171" s="235">
        <f t="shared" si="651"/>
        <v>0</v>
      </c>
      <c r="AA171" s="235">
        <f t="shared" si="651"/>
        <v>0</v>
      </c>
      <c r="AB171" s="235">
        <f t="shared" si="651"/>
        <v>0</v>
      </c>
      <c r="AC171" s="235">
        <f t="shared" si="651"/>
        <v>0</v>
      </c>
      <c r="AD171" s="235">
        <f t="shared" si="651"/>
        <v>0</v>
      </c>
      <c r="AE171" s="235">
        <f t="shared" si="651"/>
        <v>0</v>
      </c>
      <c r="AF171" s="235">
        <f t="shared" si="651"/>
        <v>0</v>
      </c>
      <c r="AG171" s="235">
        <f t="shared" si="651"/>
        <v>0</v>
      </c>
      <c r="AH171" s="237">
        <f t="shared" si="652"/>
        <v>0</v>
      </c>
      <c r="AI171" s="7" t="s">
        <v>46</v>
      </c>
      <c r="AJ171" s="135">
        <f t="shared" si="668"/>
        <v>5200</v>
      </c>
      <c r="AK171" s="190">
        <f>30*2080</f>
        <v>62400</v>
      </c>
      <c r="AL171" s="348">
        <f t="shared" si="653"/>
        <v>0</v>
      </c>
      <c r="AM171" s="348">
        <f t="shared" si="653"/>
        <v>0</v>
      </c>
      <c r="AN171" s="348">
        <f t="shared" si="653"/>
        <v>0</v>
      </c>
      <c r="AO171" s="348">
        <f t="shared" si="653"/>
        <v>0</v>
      </c>
      <c r="AP171" s="348">
        <f t="shared" si="653"/>
        <v>0</v>
      </c>
      <c r="AQ171" s="348">
        <f t="shared" si="653"/>
        <v>0</v>
      </c>
      <c r="AR171" s="348">
        <f t="shared" si="653"/>
        <v>0</v>
      </c>
      <c r="AS171" s="348">
        <f t="shared" si="653"/>
        <v>0</v>
      </c>
      <c r="AT171" s="348">
        <f t="shared" si="653"/>
        <v>0</v>
      </c>
      <c r="AU171" s="348">
        <f t="shared" si="653"/>
        <v>0</v>
      </c>
      <c r="AV171" s="348">
        <f t="shared" si="653"/>
        <v>0</v>
      </c>
      <c r="AW171" s="348">
        <f t="shared" si="653"/>
        <v>0</v>
      </c>
      <c r="AX171" s="350">
        <f t="shared" si="654"/>
        <v>0</v>
      </c>
      <c r="AY171" s="7" t="s">
        <v>46</v>
      </c>
      <c r="AZ171" s="135">
        <f t="shared" si="669"/>
        <v>5200</v>
      </c>
      <c r="BA171" s="190">
        <f>30*2080</f>
        <v>62400</v>
      </c>
      <c r="BB171" s="467">
        <f t="shared" si="655"/>
        <v>0</v>
      </c>
      <c r="BC171" s="467">
        <f t="shared" si="655"/>
        <v>0</v>
      </c>
      <c r="BD171" s="467">
        <f t="shared" si="655"/>
        <v>0</v>
      </c>
      <c r="BE171" s="467">
        <f t="shared" si="655"/>
        <v>0</v>
      </c>
      <c r="BF171" s="467">
        <f t="shared" si="655"/>
        <v>0</v>
      </c>
      <c r="BG171" s="467">
        <f t="shared" si="655"/>
        <v>0</v>
      </c>
      <c r="BH171" s="467">
        <f t="shared" si="655"/>
        <v>0</v>
      </c>
      <c r="BI171" s="467">
        <f t="shared" si="655"/>
        <v>0</v>
      </c>
      <c r="BJ171" s="467">
        <f t="shared" si="655"/>
        <v>0</v>
      </c>
      <c r="BK171" s="467">
        <f t="shared" si="655"/>
        <v>0</v>
      </c>
      <c r="BL171" s="467">
        <f t="shared" si="655"/>
        <v>0</v>
      </c>
      <c r="BM171" s="467">
        <f t="shared" si="655"/>
        <v>0</v>
      </c>
      <c r="BN171" s="438">
        <f t="shared" si="656"/>
        <v>0</v>
      </c>
      <c r="BO171" s="7" t="s">
        <v>46</v>
      </c>
      <c r="BP171" s="135">
        <f t="shared" si="670"/>
        <v>5200</v>
      </c>
      <c r="BQ171" s="190">
        <f>30*2080</f>
        <v>62400</v>
      </c>
      <c r="BR171" s="467">
        <f t="shared" si="658"/>
        <v>0</v>
      </c>
      <c r="BS171" s="467">
        <f t="shared" si="658"/>
        <v>0</v>
      </c>
      <c r="BT171" s="467">
        <f t="shared" si="658"/>
        <v>0</v>
      </c>
      <c r="BU171" s="467">
        <f t="shared" si="658"/>
        <v>0</v>
      </c>
      <c r="BV171" s="467">
        <f t="shared" si="658"/>
        <v>0</v>
      </c>
      <c r="BW171" s="467">
        <f t="shared" si="658"/>
        <v>0</v>
      </c>
      <c r="BX171" s="467">
        <f t="shared" si="658"/>
        <v>0</v>
      </c>
      <c r="BY171" s="467">
        <f t="shared" si="658"/>
        <v>0</v>
      </c>
      <c r="BZ171" s="467">
        <f t="shared" si="658"/>
        <v>0</v>
      </c>
      <c r="CA171" s="467">
        <f t="shared" si="658"/>
        <v>0</v>
      </c>
      <c r="CB171" s="467">
        <f t="shared" si="658"/>
        <v>0</v>
      </c>
      <c r="CC171" s="467">
        <f t="shared" si="658"/>
        <v>0</v>
      </c>
      <c r="CD171" s="438">
        <f t="shared" si="659"/>
        <v>0</v>
      </c>
      <c r="CF171" s="7" t="s">
        <v>46</v>
      </c>
      <c r="CG171" s="135">
        <f t="shared" si="671"/>
        <v>5200</v>
      </c>
      <c r="CH171" s="190">
        <f>30*2080</f>
        <v>62400</v>
      </c>
      <c r="CI171" s="467">
        <f t="shared" si="661"/>
        <v>0</v>
      </c>
      <c r="CJ171" s="467">
        <f t="shared" si="661"/>
        <v>0</v>
      </c>
      <c r="CK171" s="467">
        <f t="shared" si="661"/>
        <v>0</v>
      </c>
      <c r="CL171" s="467">
        <f t="shared" si="661"/>
        <v>0</v>
      </c>
      <c r="CM171" s="467">
        <f t="shared" si="661"/>
        <v>0</v>
      </c>
      <c r="CN171" s="467">
        <f t="shared" si="661"/>
        <v>0</v>
      </c>
      <c r="CO171" s="467">
        <f t="shared" si="661"/>
        <v>0</v>
      </c>
      <c r="CP171" s="467">
        <f t="shared" si="661"/>
        <v>0</v>
      </c>
      <c r="CQ171" s="467">
        <f t="shared" si="661"/>
        <v>0</v>
      </c>
      <c r="CR171" s="467">
        <f t="shared" si="661"/>
        <v>0</v>
      </c>
      <c r="CS171" s="467">
        <f t="shared" si="661"/>
        <v>0</v>
      </c>
      <c r="CT171" s="467">
        <f t="shared" si="661"/>
        <v>0</v>
      </c>
      <c r="CU171" s="438">
        <f t="shared" si="662"/>
        <v>0</v>
      </c>
      <c r="CW171" s="7" t="s">
        <v>46</v>
      </c>
      <c r="CX171" s="135">
        <f t="shared" si="672"/>
        <v>5200</v>
      </c>
      <c r="CY171" s="190">
        <f>30*2080</f>
        <v>62400</v>
      </c>
      <c r="CZ171" s="467">
        <f t="shared" si="664"/>
        <v>0</v>
      </c>
      <c r="DA171" s="467">
        <f t="shared" si="664"/>
        <v>0</v>
      </c>
      <c r="DB171" s="467">
        <f t="shared" si="664"/>
        <v>0</v>
      </c>
      <c r="DC171" s="467">
        <f t="shared" si="664"/>
        <v>0</v>
      </c>
      <c r="DD171" s="467">
        <f t="shared" si="664"/>
        <v>0</v>
      </c>
      <c r="DE171" s="467">
        <f t="shared" si="664"/>
        <v>0</v>
      </c>
      <c r="DF171" s="467">
        <f t="shared" si="664"/>
        <v>0</v>
      </c>
      <c r="DG171" s="467">
        <f t="shared" si="664"/>
        <v>0</v>
      </c>
      <c r="DH171" s="467">
        <f t="shared" si="664"/>
        <v>0</v>
      </c>
      <c r="DI171" s="467">
        <f t="shared" si="664"/>
        <v>0</v>
      </c>
      <c r="DJ171" s="467">
        <f t="shared" si="664"/>
        <v>0</v>
      </c>
      <c r="DK171" s="467">
        <f t="shared" si="664"/>
        <v>0</v>
      </c>
      <c r="DL171" s="438">
        <f t="shared" si="665"/>
        <v>0</v>
      </c>
    </row>
    <row r="172" spans="2:116" outlineLevel="1" x14ac:dyDescent="0.2">
      <c r="B172" s="78" t="s">
        <v>269</v>
      </c>
      <c r="C172" s="7" t="s">
        <v>46</v>
      </c>
      <c r="D172" s="135">
        <f>37000/12</f>
        <v>3083.3333333333335</v>
      </c>
      <c r="E172" s="190"/>
      <c r="F172" s="145">
        <f t="shared" si="673"/>
        <v>0</v>
      </c>
      <c r="G172" s="145">
        <f t="shared" si="673"/>
        <v>0</v>
      </c>
      <c r="H172" s="145">
        <f t="shared" si="673"/>
        <v>0</v>
      </c>
      <c r="I172" s="145">
        <f t="shared" si="673"/>
        <v>0</v>
      </c>
      <c r="J172" s="145">
        <f t="shared" si="673"/>
        <v>0</v>
      </c>
      <c r="K172" s="145">
        <f t="shared" si="673"/>
        <v>0</v>
      </c>
      <c r="L172" s="145">
        <f t="shared" si="673"/>
        <v>0</v>
      </c>
      <c r="M172" s="145">
        <f t="shared" si="673"/>
        <v>0</v>
      </c>
      <c r="N172" s="145">
        <f t="shared" si="673"/>
        <v>0</v>
      </c>
      <c r="O172" s="145">
        <f t="shared" si="673"/>
        <v>0</v>
      </c>
      <c r="P172" s="145">
        <f t="shared" si="673"/>
        <v>0</v>
      </c>
      <c r="Q172" s="145">
        <f t="shared" si="673"/>
        <v>0</v>
      </c>
      <c r="R172" s="148">
        <f t="shared" si="650"/>
        <v>0</v>
      </c>
      <c r="S172" s="7" t="s">
        <v>46</v>
      </c>
      <c r="T172" s="135">
        <f t="shared" si="667"/>
        <v>9533.3333333333339</v>
      </c>
      <c r="U172" s="190">
        <f>55*2080</f>
        <v>114400</v>
      </c>
      <c r="V172" s="235">
        <f t="shared" si="651"/>
        <v>0</v>
      </c>
      <c r="W172" s="235">
        <f t="shared" si="651"/>
        <v>0</v>
      </c>
      <c r="X172" s="235">
        <f t="shared" si="651"/>
        <v>0</v>
      </c>
      <c r="Y172" s="235">
        <f t="shared" si="651"/>
        <v>0</v>
      </c>
      <c r="Z172" s="235">
        <f t="shared" si="651"/>
        <v>0</v>
      </c>
      <c r="AA172" s="235">
        <f t="shared" si="651"/>
        <v>0</v>
      </c>
      <c r="AB172" s="235">
        <f t="shared" si="651"/>
        <v>0</v>
      </c>
      <c r="AC172" s="235">
        <f t="shared" si="651"/>
        <v>0</v>
      </c>
      <c r="AD172" s="235">
        <f t="shared" si="651"/>
        <v>0</v>
      </c>
      <c r="AE172" s="235">
        <f t="shared" si="651"/>
        <v>0</v>
      </c>
      <c r="AF172" s="235">
        <f t="shared" si="651"/>
        <v>0</v>
      </c>
      <c r="AG172" s="235">
        <f t="shared" si="651"/>
        <v>0</v>
      </c>
      <c r="AH172" s="237">
        <f t="shared" si="652"/>
        <v>0</v>
      </c>
      <c r="AI172" s="7" t="s">
        <v>46</v>
      </c>
      <c r="AJ172" s="135">
        <f t="shared" si="668"/>
        <v>9533.3333333333339</v>
      </c>
      <c r="AK172" s="190">
        <f>55*2080</f>
        <v>114400</v>
      </c>
      <c r="AL172" s="348">
        <f t="shared" si="653"/>
        <v>0</v>
      </c>
      <c r="AM172" s="348">
        <f t="shared" si="653"/>
        <v>0</v>
      </c>
      <c r="AN172" s="348">
        <f t="shared" si="653"/>
        <v>0</v>
      </c>
      <c r="AO172" s="348">
        <f t="shared" si="653"/>
        <v>0</v>
      </c>
      <c r="AP172" s="348">
        <f t="shared" si="653"/>
        <v>0</v>
      </c>
      <c r="AQ172" s="348">
        <f t="shared" si="653"/>
        <v>0</v>
      </c>
      <c r="AR172" s="348">
        <f t="shared" si="653"/>
        <v>0</v>
      </c>
      <c r="AS172" s="348">
        <f t="shared" si="653"/>
        <v>0</v>
      </c>
      <c r="AT172" s="348">
        <f t="shared" si="653"/>
        <v>0</v>
      </c>
      <c r="AU172" s="348">
        <f t="shared" si="653"/>
        <v>0</v>
      </c>
      <c r="AV172" s="348">
        <f t="shared" si="653"/>
        <v>0</v>
      </c>
      <c r="AW172" s="348">
        <f t="shared" si="653"/>
        <v>0</v>
      </c>
      <c r="AX172" s="350">
        <f t="shared" si="654"/>
        <v>0</v>
      </c>
      <c r="AY172" s="7" t="s">
        <v>46</v>
      </c>
      <c r="AZ172" s="135">
        <f t="shared" si="669"/>
        <v>9533.3333333333339</v>
      </c>
      <c r="BA172" s="190">
        <f>55*2080</f>
        <v>114400</v>
      </c>
      <c r="BB172" s="467">
        <f t="shared" si="655"/>
        <v>0</v>
      </c>
      <c r="BC172" s="467">
        <f t="shared" si="655"/>
        <v>0</v>
      </c>
      <c r="BD172" s="467">
        <f t="shared" si="655"/>
        <v>0</v>
      </c>
      <c r="BE172" s="467">
        <f t="shared" si="655"/>
        <v>0</v>
      </c>
      <c r="BF172" s="467">
        <f t="shared" si="655"/>
        <v>0</v>
      </c>
      <c r="BG172" s="467">
        <f t="shared" si="655"/>
        <v>0</v>
      </c>
      <c r="BH172" s="467">
        <f t="shared" si="655"/>
        <v>0</v>
      </c>
      <c r="BI172" s="467">
        <f t="shared" si="655"/>
        <v>0</v>
      </c>
      <c r="BJ172" s="467">
        <f t="shared" si="655"/>
        <v>0</v>
      </c>
      <c r="BK172" s="467">
        <f t="shared" si="655"/>
        <v>0</v>
      </c>
      <c r="BL172" s="467">
        <f t="shared" si="655"/>
        <v>0</v>
      </c>
      <c r="BM172" s="467">
        <f t="shared" si="655"/>
        <v>0</v>
      </c>
      <c r="BN172" s="438">
        <f t="shared" si="656"/>
        <v>0</v>
      </c>
      <c r="BO172" s="7" t="s">
        <v>46</v>
      </c>
      <c r="BP172" s="135">
        <f t="shared" si="670"/>
        <v>9533.3333333333339</v>
      </c>
      <c r="BQ172" s="190">
        <f>55*2080</f>
        <v>114400</v>
      </c>
      <c r="BR172" s="467">
        <f t="shared" si="658"/>
        <v>0</v>
      </c>
      <c r="BS172" s="467">
        <f t="shared" si="658"/>
        <v>0</v>
      </c>
      <c r="BT172" s="467">
        <f t="shared" si="658"/>
        <v>0</v>
      </c>
      <c r="BU172" s="467">
        <f t="shared" si="658"/>
        <v>0</v>
      </c>
      <c r="BV172" s="467">
        <f t="shared" si="658"/>
        <v>0</v>
      </c>
      <c r="BW172" s="467">
        <f t="shared" si="658"/>
        <v>0</v>
      </c>
      <c r="BX172" s="467">
        <f t="shared" si="658"/>
        <v>0</v>
      </c>
      <c r="BY172" s="467">
        <f t="shared" si="658"/>
        <v>0</v>
      </c>
      <c r="BZ172" s="467">
        <f t="shared" si="658"/>
        <v>0</v>
      </c>
      <c r="CA172" s="467">
        <f t="shared" si="658"/>
        <v>0</v>
      </c>
      <c r="CB172" s="467">
        <f t="shared" si="658"/>
        <v>0</v>
      </c>
      <c r="CC172" s="467">
        <f t="shared" si="658"/>
        <v>0</v>
      </c>
      <c r="CD172" s="438">
        <f t="shared" si="659"/>
        <v>0</v>
      </c>
      <c r="CF172" s="7" t="s">
        <v>46</v>
      </c>
      <c r="CG172" s="135">
        <f t="shared" si="671"/>
        <v>9533.3333333333339</v>
      </c>
      <c r="CH172" s="190">
        <f>55*2080</f>
        <v>114400</v>
      </c>
      <c r="CI172" s="467">
        <f t="shared" si="661"/>
        <v>0</v>
      </c>
      <c r="CJ172" s="467">
        <f t="shared" si="661"/>
        <v>0</v>
      </c>
      <c r="CK172" s="467">
        <f t="shared" si="661"/>
        <v>0</v>
      </c>
      <c r="CL172" s="467">
        <f t="shared" si="661"/>
        <v>0</v>
      </c>
      <c r="CM172" s="467">
        <f t="shared" si="661"/>
        <v>0</v>
      </c>
      <c r="CN172" s="467">
        <f t="shared" si="661"/>
        <v>0</v>
      </c>
      <c r="CO172" s="467">
        <f t="shared" si="661"/>
        <v>0</v>
      </c>
      <c r="CP172" s="467">
        <f t="shared" si="661"/>
        <v>0</v>
      </c>
      <c r="CQ172" s="467">
        <f t="shared" si="661"/>
        <v>0</v>
      </c>
      <c r="CR172" s="467">
        <f t="shared" si="661"/>
        <v>0</v>
      </c>
      <c r="CS172" s="467">
        <f t="shared" si="661"/>
        <v>0</v>
      </c>
      <c r="CT172" s="467">
        <f t="shared" si="661"/>
        <v>0</v>
      </c>
      <c r="CU172" s="438">
        <f t="shared" si="662"/>
        <v>0</v>
      </c>
      <c r="CW172" s="7" t="s">
        <v>46</v>
      </c>
      <c r="CX172" s="135">
        <f t="shared" si="672"/>
        <v>9533.3333333333339</v>
      </c>
      <c r="CY172" s="190">
        <f>55*2080</f>
        <v>114400</v>
      </c>
      <c r="CZ172" s="467">
        <f t="shared" si="664"/>
        <v>0</v>
      </c>
      <c r="DA172" s="467">
        <f t="shared" si="664"/>
        <v>0</v>
      </c>
      <c r="DB172" s="467">
        <f t="shared" si="664"/>
        <v>0</v>
      </c>
      <c r="DC172" s="467">
        <f t="shared" si="664"/>
        <v>0</v>
      </c>
      <c r="DD172" s="467">
        <f t="shared" si="664"/>
        <v>0</v>
      </c>
      <c r="DE172" s="467">
        <f t="shared" si="664"/>
        <v>0</v>
      </c>
      <c r="DF172" s="467">
        <f t="shared" si="664"/>
        <v>0</v>
      </c>
      <c r="DG172" s="467">
        <f t="shared" si="664"/>
        <v>0</v>
      </c>
      <c r="DH172" s="467">
        <f t="shared" si="664"/>
        <v>0</v>
      </c>
      <c r="DI172" s="467">
        <f t="shared" si="664"/>
        <v>0</v>
      </c>
      <c r="DJ172" s="467">
        <f t="shared" si="664"/>
        <v>0</v>
      </c>
      <c r="DK172" s="467">
        <f t="shared" si="664"/>
        <v>0</v>
      </c>
      <c r="DL172" s="438">
        <f t="shared" si="665"/>
        <v>0</v>
      </c>
    </row>
    <row r="173" spans="2:116" outlineLevel="1" x14ac:dyDescent="0.2">
      <c r="B173" s="78" t="s">
        <v>271</v>
      </c>
      <c r="C173" s="7" t="s">
        <v>46</v>
      </c>
      <c r="D173" s="135">
        <f>45000/12</f>
        <v>3750</v>
      </c>
      <c r="E173" s="190"/>
      <c r="F173" s="145">
        <f t="shared" si="673"/>
        <v>0</v>
      </c>
      <c r="G173" s="145">
        <f t="shared" si="673"/>
        <v>0</v>
      </c>
      <c r="H173" s="145">
        <f t="shared" si="673"/>
        <v>0</v>
      </c>
      <c r="I173" s="145">
        <f t="shared" si="673"/>
        <v>0</v>
      </c>
      <c r="J173" s="145">
        <f t="shared" si="673"/>
        <v>0</v>
      </c>
      <c r="K173" s="145">
        <f t="shared" si="673"/>
        <v>0</v>
      </c>
      <c r="L173" s="145">
        <f t="shared" si="673"/>
        <v>0</v>
      </c>
      <c r="M173" s="145">
        <f t="shared" si="673"/>
        <v>0</v>
      </c>
      <c r="N173" s="145">
        <f t="shared" si="673"/>
        <v>0</v>
      </c>
      <c r="O173" s="145">
        <f t="shared" si="673"/>
        <v>0</v>
      </c>
      <c r="P173" s="145">
        <f t="shared" si="673"/>
        <v>0</v>
      </c>
      <c r="Q173" s="145">
        <f t="shared" si="673"/>
        <v>0</v>
      </c>
      <c r="R173" s="148">
        <f t="shared" si="650"/>
        <v>0</v>
      </c>
      <c r="S173" s="7" t="s">
        <v>46</v>
      </c>
      <c r="T173" s="135">
        <f t="shared" si="667"/>
        <v>9533.3333333333339</v>
      </c>
      <c r="U173" s="190">
        <f>55*2080</f>
        <v>114400</v>
      </c>
      <c r="V173" s="235">
        <f t="shared" ref="V173:AG188" si="674">$T173*V112</f>
        <v>0</v>
      </c>
      <c r="W173" s="235">
        <f t="shared" si="674"/>
        <v>0</v>
      </c>
      <c r="X173" s="235">
        <f t="shared" si="674"/>
        <v>0</v>
      </c>
      <c r="Y173" s="235">
        <f t="shared" si="674"/>
        <v>9533.3333333333339</v>
      </c>
      <c r="Z173" s="235">
        <f t="shared" si="674"/>
        <v>9533.3333333333339</v>
      </c>
      <c r="AA173" s="235">
        <f t="shared" si="674"/>
        <v>9533.3333333333339</v>
      </c>
      <c r="AB173" s="235">
        <f t="shared" si="674"/>
        <v>19066.666666666668</v>
      </c>
      <c r="AC173" s="235">
        <f t="shared" si="674"/>
        <v>19066.666666666668</v>
      </c>
      <c r="AD173" s="235">
        <f t="shared" si="674"/>
        <v>19066.666666666668</v>
      </c>
      <c r="AE173" s="235">
        <f t="shared" si="674"/>
        <v>19066.666666666668</v>
      </c>
      <c r="AF173" s="235">
        <f t="shared" si="674"/>
        <v>19066.666666666668</v>
      </c>
      <c r="AG173" s="235">
        <f t="shared" si="674"/>
        <v>19066.666666666668</v>
      </c>
      <c r="AH173" s="237">
        <f t="shared" si="652"/>
        <v>143000.00000000003</v>
      </c>
      <c r="AI173" s="7" t="s">
        <v>46</v>
      </c>
      <c r="AJ173" s="135">
        <f t="shared" si="668"/>
        <v>9533.3333333333339</v>
      </c>
      <c r="AK173" s="190">
        <f>55*2080</f>
        <v>114400</v>
      </c>
      <c r="AL173" s="348">
        <f t="shared" ref="AL173:AW180" si="675">$AJ173*AL112</f>
        <v>9533.3333333333339</v>
      </c>
      <c r="AM173" s="348">
        <f t="shared" si="675"/>
        <v>19066.666666666668</v>
      </c>
      <c r="AN173" s="348">
        <f t="shared" si="675"/>
        <v>19066.666666666668</v>
      </c>
      <c r="AO173" s="348">
        <f t="shared" si="675"/>
        <v>19066.666666666668</v>
      </c>
      <c r="AP173" s="348">
        <f t="shared" si="675"/>
        <v>19066.666666666668</v>
      </c>
      <c r="AQ173" s="348">
        <f t="shared" si="675"/>
        <v>19066.666666666668</v>
      </c>
      <c r="AR173" s="348">
        <f t="shared" si="675"/>
        <v>19066.666666666668</v>
      </c>
      <c r="AS173" s="348">
        <f t="shared" si="675"/>
        <v>19066.666666666668</v>
      </c>
      <c r="AT173" s="348">
        <f t="shared" si="675"/>
        <v>28600</v>
      </c>
      <c r="AU173" s="348">
        <f t="shared" si="675"/>
        <v>28600</v>
      </c>
      <c r="AV173" s="348">
        <f t="shared" si="675"/>
        <v>28600</v>
      </c>
      <c r="AW173" s="348">
        <f t="shared" si="675"/>
        <v>28600</v>
      </c>
      <c r="AX173" s="350">
        <f t="shared" si="654"/>
        <v>257400.00000000003</v>
      </c>
      <c r="AY173" s="7" t="s">
        <v>46</v>
      </c>
      <c r="AZ173" s="135">
        <f t="shared" si="669"/>
        <v>11266.666666666666</v>
      </c>
      <c r="BA173" s="190">
        <f>65*2080</f>
        <v>135200</v>
      </c>
      <c r="BB173" s="467">
        <f t="shared" ref="BB173:BM180" si="676">$AZ173*BB112</f>
        <v>33800</v>
      </c>
      <c r="BC173" s="467">
        <f t="shared" si="676"/>
        <v>33800</v>
      </c>
      <c r="BD173" s="467">
        <f t="shared" si="676"/>
        <v>33800</v>
      </c>
      <c r="BE173" s="467">
        <f t="shared" si="676"/>
        <v>33800</v>
      </c>
      <c r="BF173" s="467">
        <f t="shared" si="676"/>
        <v>33800</v>
      </c>
      <c r="BG173" s="467">
        <f t="shared" si="676"/>
        <v>33800</v>
      </c>
      <c r="BH173" s="467">
        <f t="shared" si="676"/>
        <v>33800</v>
      </c>
      <c r="BI173" s="467">
        <f t="shared" si="676"/>
        <v>33800</v>
      </c>
      <c r="BJ173" s="467">
        <f t="shared" si="676"/>
        <v>33800</v>
      </c>
      <c r="BK173" s="467">
        <f t="shared" si="676"/>
        <v>33800</v>
      </c>
      <c r="BL173" s="467">
        <f t="shared" si="676"/>
        <v>33800</v>
      </c>
      <c r="BM173" s="467">
        <f t="shared" si="676"/>
        <v>33800</v>
      </c>
      <c r="BN173" s="438">
        <f t="shared" si="656"/>
        <v>405600</v>
      </c>
      <c r="BO173" s="7" t="s">
        <v>46</v>
      </c>
      <c r="BP173" s="135">
        <f t="shared" si="670"/>
        <v>11266.666666666666</v>
      </c>
      <c r="BQ173" s="190">
        <f>65*2080</f>
        <v>135200</v>
      </c>
      <c r="BR173" s="467">
        <f t="shared" ref="BR173:CC180" si="677">$BP173*BR112</f>
        <v>33800</v>
      </c>
      <c r="BS173" s="467">
        <f t="shared" si="677"/>
        <v>33800</v>
      </c>
      <c r="BT173" s="467">
        <f t="shared" si="677"/>
        <v>33800</v>
      </c>
      <c r="BU173" s="467">
        <f t="shared" si="677"/>
        <v>33800</v>
      </c>
      <c r="BV173" s="467">
        <f t="shared" si="677"/>
        <v>33800</v>
      </c>
      <c r="BW173" s="467">
        <f t="shared" si="677"/>
        <v>33800</v>
      </c>
      <c r="BX173" s="467">
        <f t="shared" si="677"/>
        <v>33800</v>
      </c>
      <c r="BY173" s="467">
        <f t="shared" si="677"/>
        <v>33800</v>
      </c>
      <c r="BZ173" s="467">
        <f t="shared" si="677"/>
        <v>33800</v>
      </c>
      <c r="CA173" s="467">
        <f t="shared" si="677"/>
        <v>33800</v>
      </c>
      <c r="CB173" s="467">
        <f t="shared" si="677"/>
        <v>33800</v>
      </c>
      <c r="CC173" s="467">
        <f t="shared" si="677"/>
        <v>33800</v>
      </c>
      <c r="CD173" s="438">
        <f t="shared" si="659"/>
        <v>405600</v>
      </c>
      <c r="CF173" s="7" t="s">
        <v>46</v>
      </c>
      <c r="CG173" s="135">
        <f t="shared" si="671"/>
        <v>11266.666666666666</v>
      </c>
      <c r="CH173" s="190">
        <f>65*2080</f>
        <v>135200</v>
      </c>
      <c r="CI173" s="467">
        <f t="shared" ref="CI173:CT180" si="678">$BP173*CI112</f>
        <v>33800</v>
      </c>
      <c r="CJ173" s="467">
        <f t="shared" si="678"/>
        <v>33800</v>
      </c>
      <c r="CK173" s="467">
        <f t="shared" si="678"/>
        <v>33800</v>
      </c>
      <c r="CL173" s="467">
        <f t="shared" si="678"/>
        <v>33800</v>
      </c>
      <c r="CM173" s="467">
        <f t="shared" si="678"/>
        <v>33800</v>
      </c>
      <c r="CN173" s="467">
        <f t="shared" si="678"/>
        <v>33800</v>
      </c>
      <c r="CO173" s="467">
        <f t="shared" si="678"/>
        <v>33800</v>
      </c>
      <c r="CP173" s="467">
        <f t="shared" si="678"/>
        <v>33800</v>
      </c>
      <c r="CQ173" s="467">
        <f t="shared" si="678"/>
        <v>33800</v>
      </c>
      <c r="CR173" s="467">
        <f t="shared" si="678"/>
        <v>33800</v>
      </c>
      <c r="CS173" s="467">
        <f t="shared" si="678"/>
        <v>33800</v>
      </c>
      <c r="CT173" s="467">
        <f t="shared" si="678"/>
        <v>33800</v>
      </c>
      <c r="CU173" s="438">
        <f t="shared" si="662"/>
        <v>405600</v>
      </c>
      <c r="CW173" s="7" t="s">
        <v>46</v>
      </c>
      <c r="CX173" s="135">
        <f t="shared" si="672"/>
        <v>11266.666666666666</v>
      </c>
      <c r="CY173" s="190">
        <f>65*2080</f>
        <v>135200</v>
      </c>
      <c r="CZ173" s="467">
        <f t="shared" ref="CZ173:DK180" si="679">$BP173*CZ112</f>
        <v>45066.666666666664</v>
      </c>
      <c r="DA173" s="467">
        <f t="shared" si="679"/>
        <v>45066.666666666664</v>
      </c>
      <c r="DB173" s="467">
        <f t="shared" si="679"/>
        <v>45066.666666666664</v>
      </c>
      <c r="DC173" s="467">
        <f t="shared" si="679"/>
        <v>45066.666666666664</v>
      </c>
      <c r="DD173" s="467">
        <f t="shared" si="679"/>
        <v>45066.666666666664</v>
      </c>
      <c r="DE173" s="467">
        <f t="shared" si="679"/>
        <v>56333.333333333328</v>
      </c>
      <c r="DF173" s="467">
        <f t="shared" si="679"/>
        <v>56333.333333333328</v>
      </c>
      <c r="DG173" s="467">
        <f t="shared" si="679"/>
        <v>56333.333333333328</v>
      </c>
      <c r="DH173" s="467">
        <f t="shared" si="679"/>
        <v>56333.333333333328</v>
      </c>
      <c r="DI173" s="467">
        <f t="shared" si="679"/>
        <v>56333.333333333328</v>
      </c>
      <c r="DJ173" s="467">
        <f t="shared" si="679"/>
        <v>56333.333333333328</v>
      </c>
      <c r="DK173" s="467">
        <f t="shared" si="679"/>
        <v>56333.333333333328</v>
      </c>
      <c r="DL173" s="438">
        <f t="shared" si="665"/>
        <v>619666.66666666663</v>
      </c>
    </row>
    <row r="174" spans="2:116" outlineLevel="1" x14ac:dyDescent="0.2">
      <c r="B174" s="78" t="s">
        <v>270</v>
      </c>
      <c r="C174" s="7" t="s">
        <v>46</v>
      </c>
      <c r="D174" s="135">
        <f>50000/12</f>
        <v>4166.666666666667</v>
      </c>
      <c r="E174" s="190"/>
      <c r="F174" s="145">
        <f t="shared" si="673"/>
        <v>0</v>
      </c>
      <c r="G174" s="145">
        <f t="shared" si="673"/>
        <v>0</v>
      </c>
      <c r="H174" s="145">
        <f t="shared" si="673"/>
        <v>0</v>
      </c>
      <c r="I174" s="145">
        <f t="shared" si="673"/>
        <v>0</v>
      </c>
      <c r="J174" s="145">
        <f t="shared" si="673"/>
        <v>0</v>
      </c>
      <c r="K174" s="145">
        <f t="shared" si="673"/>
        <v>0</v>
      </c>
      <c r="L174" s="145">
        <f t="shared" si="673"/>
        <v>0</v>
      </c>
      <c r="M174" s="145">
        <f t="shared" si="673"/>
        <v>0</v>
      </c>
      <c r="N174" s="145">
        <f t="shared" si="673"/>
        <v>0</v>
      </c>
      <c r="O174" s="145">
        <f t="shared" si="673"/>
        <v>0</v>
      </c>
      <c r="P174" s="145">
        <f t="shared" si="673"/>
        <v>0</v>
      </c>
      <c r="Q174" s="145">
        <f t="shared" si="673"/>
        <v>0</v>
      </c>
      <c r="R174" s="148">
        <f t="shared" si="650"/>
        <v>0</v>
      </c>
      <c r="S174" s="7" t="s">
        <v>46</v>
      </c>
      <c r="T174" s="135">
        <f t="shared" si="667"/>
        <v>11266.666666666666</v>
      </c>
      <c r="U174" s="190">
        <f>65*2080</f>
        <v>135200</v>
      </c>
      <c r="V174" s="236">
        <f t="shared" si="674"/>
        <v>0</v>
      </c>
      <c r="W174" s="236">
        <f t="shared" si="674"/>
        <v>0</v>
      </c>
      <c r="X174" s="236">
        <f t="shared" si="674"/>
        <v>0</v>
      </c>
      <c r="Y174" s="236">
        <f t="shared" si="674"/>
        <v>0</v>
      </c>
      <c r="Z174" s="236">
        <f t="shared" si="674"/>
        <v>0</v>
      </c>
      <c r="AA174" s="236">
        <f t="shared" si="674"/>
        <v>0</v>
      </c>
      <c r="AB174" s="236">
        <f t="shared" si="674"/>
        <v>0</v>
      </c>
      <c r="AC174" s="236">
        <f t="shared" si="674"/>
        <v>0</v>
      </c>
      <c r="AD174" s="236">
        <f t="shared" si="674"/>
        <v>0</v>
      </c>
      <c r="AE174" s="236">
        <f t="shared" si="674"/>
        <v>0</v>
      </c>
      <c r="AF174" s="236">
        <f t="shared" si="674"/>
        <v>0</v>
      </c>
      <c r="AG174" s="236">
        <f t="shared" si="674"/>
        <v>0</v>
      </c>
      <c r="AH174" s="237">
        <f t="shared" si="652"/>
        <v>0</v>
      </c>
      <c r="AI174" s="7" t="s">
        <v>46</v>
      </c>
      <c r="AJ174" s="135">
        <f t="shared" si="668"/>
        <v>11266.666666666666</v>
      </c>
      <c r="AK174" s="190">
        <f>65*2080</f>
        <v>135200</v>
      </c>
      <c r="AL174" s="348">
        <f t="shared" si="675"/>
        <v>0</v>
      </c>
      <c r="AM174" s="348">
        <f t="shared" si="675"/>
        <v>0</v>
      </c>
      <c r="AN174" s="348">
        <f t="shared" si="675"/>
        <v>0</v>
      </c>
      <c r="AO174" s="348">
        <f t="shared" si="675"/>
        <v>0</v>
      </c>
      <c r="AP174" s="348">
        <f t="shared" si="675"/>
        <v>0</v>
      </c>
      <c r="AQ174" s="348">
        <f t="shared" si="675"/>
        <v>0</v>
      </c>
      <c r="AR174" s="348">
        <f t="shared" si="675"/>
        <v>0</v>
      </c>
      <c r="AS174" s="348">
        <f t="shared" si="675"/>
        <v>0</v>
      </c>
      <c r="AT174" s="348">
        <f t="shared" si="675"/>
        <v>0</v>
      </c>
      <c r="AU174" s="348">
        <f t="shared" si="675"/>
        <v>0</v>
      </c>
      <c r="AV174" s="348">
        <f t="shared" si="675"/>
        <v>0</v>
      </c>
      <c r="AW174" s="348">
        <f t="shared" si="675"/>
        <v>0</v>
      </c>
      <c r="AX174" s="350">
        <f t="shared" si="654"/>
        <v>0</v>
      </c>
      <c r="AY174" s="7" t="s">
        <v>46</v>
      </c>
      <c r="AZ174" s="135">
        <f t="shared" si="669"/>
        <v>11266.666666666666</v>
      </c>
      <c r="BA174" s="190">
        <f>65*2080</f>
        <v>135200</v>
      </c>
      <c r="BB174" s="467">
        <f t="shared" si="676"/>
        <v>11266.666666666666</v>
      </c>
      <c r="BC174" s="437">
        <f t="shared" ref="BC174:BM174" si="680">$T174*BC115</f>
        <v>0</v>
      </c>
      <c r="BD174" s="437">
        <f t="shared" si="680"/>
        <v>0</v>
      </c>
      <c r="BE174" s="437">
        <f t="shared" si="680"/>
        <v>0</v>
      </c>
      <c r="BF174" s="437">
        <f t="shared" si="680"/>
        <v>0</v>
      </c>
      <c r="BG174" s="437">
        <f t="shared" si="680"/>
        <v>0</v>
      </c>
      <c r="BH174" s="437">
        <f t="shared" si="680"/>
        <v>0</v>
      </c>
      <c r="BI174" s="437">
        <f t="shared" si="680"/>
        <v>0</v>
      </c>
      <c r="BJ174" s="437">
        <f t="shared" si="680"/>
        <v>0</v>
      </c>
      <c r="BK174" s="437">
        <f t="shared" si="680"/>
        <v>0</v>
      </c>
      <c r="BL174" s="437">
        <f t="shared" si="680"/>
        <v>0</v>
      </c>
      <c r="BM174" s="437">
        <f t="shared" si="680"/>
        <v>0</v>
      </c>
      <c r="BN174" s="438">
        <f t="shared" si="656"/>
        <v>11266.666666666666</v>
      </c>
      <c r="BO174" s="7" t="s">
        <v>46</v>
      </c>
      <c r="BP174" s="135">
        <f t="shared" si="670"/>
        <v>11266.666666666666</v>
      </c>
      <c r="BQ174" s="190">
        <f>65*2080</f>
        <v>135200</v>
      </c>
      <c r="BR174" s="467">
        <f t="shared" si="677"/>
        <v>22533.333333333332</v>
      </c>
      <c r="BS174" s="467">
        <f t="shared" si="677"/>
        <v>22533.333333333332</v>
      </c>
      <c r="BT174" s="467">
        <f t="shared" si="677"/>
        <v>22533.333333333332</v>
      </c>
      <c r="BU174" s="467">
        <f t="shared" si="677"/>
        <v>22533.333333333332</v>
      </c>
      <c r="BV174" s="467">
        <f t="shared" si="677"/>
        <v>22533.333333333332</v>
      </c>
      <c r="BW174" s="467">
        <f t="shared" si="677"/>
        <v>22533.333333333332</v>
      </c>
      <c r="BX174" s="467">
        <f t="shared" si="677"/>
        <v>22533.333333333332</v>
      </c>
      <c r="BY174" s="467">
        <f t="shared" si="677"/>
        <v>22533.333333333332</v>
      </c>
      <c r="BZ174" s="467">
        <f t="shared" si="677"/>
        <v>22533.333333333332</v>
      </c>
      <c r="CA174" s="467">
        <f t="shared" si="677"/>
        <v>22533.333333333332</v>
      </c>
      <c r="CB174" s="467">
        <f t="shared" si="677"/>
        <v>22533.333333333332</v>
      </c>
      <c r="CC174" s="467">
        <f t="shared" si="677"/>
        <v>22533.333333333332</v>
      </c>
      <c r="CD174" s="438">
        <f t="shared" si="659"/>
        <v>270400.00000000006</v>
      </c>
      <c r="CF174" s="7" t="s">
        <v>46</v>
      </c>
      <c r="CG174" s="135">
        <f t="shared" si="671"/>
        <v>11266.666666666666</v>
      </c>
      <c r="CH174" s="190">
        <f>65*2080</f>
        <v>135200</v>
      </c>
      <c r="CI174" s="467">
        <f t="shared" si="678"/>
        <v>22533.333333333332</v>
      </c>
      <c r="CJ174" s="467">
        <f t="shared" si="678"/>
        <v>22533.333333333332</v>
      </c>
      <c r="CK174" s="467">
        <f t="shared" si="678"/>
        <v>22533.333333333332</v>
      </c>
      <c r="CL174" s="467">
        <f t="shared" si="678"/>
        <v>22533.333333333332</v>
      </c>
      <c r="CM174" s="467">
        <f t="shared" si="678"/>
        <v>22533.333333333332</v>
      </c>
      <c r="CN174" s="467">
        <f t="shared" si="678"/>
        <v>22533.333333333332</v>
      </c>
      <c r="CO174" s="467">
        <f t="shared" si="678"/>
        <v>22533.333333333332</v>
      </c>
      <c r="CP174" s="467">
        <f t="shared" si="678"/>
        <v>22533.333333333332</v>
      </c>
      <c r="CQ174" s="467">
        <f t="shared" si="678"/>
        <v>22533.333333333332</v>
      </c>
      <c r="CR174" s="467">
        <f t="shared" si="678"/>
        <v>22533.333333333332</v>
      </c>
      <c r="CS174" s="467">
        <f t="shared" si="678"/>
        <v>22533.333333333332</v>
      </c>
      <c r="CT174" s="467">
        <f t="shared" si="678"/>
        <v>22533.333333333332</v>
      </c>
      <c r="CU174" s="438">
        <f t="shared" si="662"/>
        <v>270400.00000000006</v>
      </c>
      <c r="CW174" s="7" t="s">
        <v>46</v>
      </c>
      <c r="CX174" s="135">
        <f t="shared" si="672"/>
        <v>11266.666666666666</v>
      </c>
      <c r="CY174" s="190">
        <f>65*2080</f>
        <v>135200</v>
      </c>
      <c r="CZ174" s="467">
        <f t="shared" si="679"/>
        <v>22533.333333333332</v>
      </c>
      <c r="DA174" s="467">
        <f t="shared" si="679"/>
        <v>22533.333333333332</v>
      </c>
      <c r="DB174" s="467">
        <f t="shared" si="679"/>
        <v>22533.333333333332</v>
      </c>
      <c r="DC174" s="467">
        <f t="shared" si="679"/>
        <v>22533.333333333332</v>
      </c>
      <c r="DD174" s="467">
        <f t="shared" si="679"/>
        <v>22533.333333333332</v>
      </c>
      <c r="DE174" s="467">
        <f t="shared" si="679"/>
        <v>22533.333333333332</v>
      </c>
      <c r="DF174" s="467">
        <f t="shared" si="679"/>
        <v>22533.333333333332</v>
      </c>
      <c r="DG174" s="467">
        <f t="shared" si="679"/>
        <v>22533.333333333332</v>
      </c>
      <c r="DH174" s="467">
        <f t="shared" si="679"/>
        <v>22533.333333333332</v>
      </c>
      <c r="DI174" s="467">
        <f t="shared" si="679"/>
        <v>22533.333333333332</v>
      </c>
      <c r="DJ174" s="467">
        <f t="shared" si="679"/>
        <v>22533.333333333332</v>
      </c>
      <c r="DK174" s="467">
        <f t="shared" si="679"/>
        <v>22533.333333333332</v>
      </c>
      <c r="DL174" s="438">
        <f t="shared" si="665"/>
        <v>270400.00000000006</v>
      </c>
    </row>
    <row r="175" spans="2:116" outlineLevel="1" x14ac:dyDescent="0.2">
      <c r="B175" s="78" t="s">
        <v>132</v>
      </c>
      <c r="C175" s="7" t="s">
        <v>46</v>
      </c>
      <c r="D175" s="135">
        <f>62000/12</f>
        <v>5166.666666666667</v>
      </c>
      <c r="E175" s="190"/>
      <c r="F175" s="145">
        <f t="shared" si="673"/>
        <v>0</v>
      </c>
      <c r="G175" s="145">
        <f t="shared" si="673"/>
        <v>0</v>
      </c>
      <c r="H175" s="145">
        <f t="shared" si="673"/>
        <v>0</v>
      </c>
      <c r="I175" s="145">
        <f t="shared" si="673"/>
        <v>0</v>
      </c>
      <c r="J175" s="145">
        <f t="shared" si="673"/>
        <v>0</v>
      </c>
      <c r="K175" s="145">
        <f t="shared" si="673"/>
        <v>0</v>
      </c>
      <c r="L175" s="145">
        <f t="shared" si="673"/>
        <v>0</v>
      </c>
      <c r="M175" s="145">
        <f t="shared" si="673"/>
        <v>0</v>
      </c>
      <c r="N175" s="145">
        <f t="shared" si="673"/>
        <v>0</v>
      </c>
      <c r="O175" s="145">
        <f t="shared" si="673"/>
        <v>0</v>
      </c>
      <c r="P175" s="145">
        <f t="shared" si="673"/>
        <v>0</v>
      </c>
      <c r="Q175" s="145">
        <f t="shared" si="673"/>
        <v>0</v>
      </c>
      <c r="R175" s="148">
        <f t="shared" si="650"/>
        <v>0</v>
      </c>
      <c r="S175" s="7" t="s">
        <v>46</v>
      </c>
      <c r="T175" s="135">
        <f t="shared" si="667"/>
        <v>5166.666666666667</v>
      </c>
      <c r="U175" s="190">
        <v>62000</v>
      </c>
      <c r="V175" s="236">
        <f t="shared" si="674"/>
        <v>0</v>
      </c>
      <c r="W175" s="236">
        <f t="shared" si="674"/>
        <v>0</v>
      </c>
      <c r="X175" s="236">
        <f t="shared" si="674"/>
        <v>0</v>
      </c>
      <c r="Y175" s="236">
        <f t="shared" si="674"/>
        <v>0</v>
      </c>
      <c r="Z175" s="236">
        <f t="shared" si="674"/>
        <v>0</v>
      </c>
      <c r="AA175" s="236">
        <f t="shared" si="674"/>
        <v>0</v>
      </c>
      <c r="AB175" s="236">
        <f t="shared" si="674"/>
        <v>0</v>
      </c>
      <c r="AC175" s="236">
        <f t="shared" si="674"/>
        <v>0</v>
      </c>
      <c r="AD175" s="236">
        <f t="shared" si="674"/>
        <v>0</v>
      </c>
      <c r="AE175" s="236">
        <f t="shared" si="674"/>
        <v>0</v>
      </c>
      <c r="AF175" s="236">
        <f t="shared" si="674"/>
        <v>0</v>
      </c>
      <c r="AG175" s="236">
        <f t="shared" si="674"/>
        <v>0</v>
      </c>
      <c r="AH175" s="237">
        <f t="shared" si="652"/>
        <v>0</v>
      </c>
      <c r="AI175" s="7" t="s">
        <v>46</v>
      </c>
      <c r="AJ175" s="135">
        <f t="shared" si="668"/>
        <v>6066.666666666667</v>
      </c>
      <c r="AK175" s="190">
        <f>35*2080</f>
        <v>72800</v>
      </c>
      <c r="AL175" s="348">
        <f t="shared" si="675"/>
        <v>0</v>
      </c>
      <c r="AM175" s="348">
        <f t="shared" si="675"/>
        <v>0</v>
      </c>
      <c r="AN175" s="348">
        <f t="shared" si="675"/>
        <v>0</v>
      </c>
      <c r="AO175" s="348">
        <f t="shared" si="675"/>
        <v>0</v>
      </c>
      <c r="AP175" s="348">
        <f t="shared" si="675"/>
        <v>0</v>
      </c>
      <c r="AQ175" s="348">
        <f t="shared" si="675"/>
        <v>0</v>
      </c>
      <c r="AR175" s="348">
        <f t="shared" si="675"/>
        <v>0</v>
      </c>
      <c r="AS175" s="348">
        <f t="shared" si="675"/>
        <v>0</v>
      </c>
      <c r="AT175" s="348">
        <f t="shared" si="675"/>
        <v>0</v>
      </c>
      <c r="AU175" s="348">
        <f t="shared" si="675"/>
        <v>0</v>
      </c>
      <c r="AV175" s="348">
        <f t="shared" si="675"/>
        <v>0</v>
      </c>
      <c r="AW175" s="348">
        <f t="shared" si="675"/>
        <v>0</v>
      </c>
      <c r="AX175" s="350">
        <f t="shared" si="654"/>
        <v>0</v>
      </c>
      <c r="AY175" s="7" t="s">
        <v>46</v>
      </c>
      <c r="AZ175" s="135">
        <f t="shared" si="669"/>
        <v>6066.666666666667</v>
      </c>
      <c r="BA175" s="190">
        <f>35*2080</f>
        <v>72800</v>
      </c>
      <c r="BB175" s="467">
        <f t="shared" si="676"/>
        <v>6066.666666666667</v>
      </c>
      <c r="BC175" s="467">
        <f t="shared" si="676"/>
        <v>6066.666666666667</v>
      </c>
      <c r="BD175" s="467">
        <f t="shared" si="676"/>
        <v>6066.666666666667</v>
      </c>
      <c r="BE175" s="467">
        <f t="shared" si="676"/>
        <v>6066.666666666667</v>
      </c>
      <c r="BF175" s="467">
        <f t="shared" si="676"/>
        <v>6066.666666666667</v>
      </c>
      <c r="BG175" s="467">
        <f t="shared" si="676"/>
        <v>6066.666666666667</v>
      </c>
      <c r="BH175" s="467">
        <f t="shared" si="676"/>
        <v>6066.666666666667</v>
      </c>
      <c r="BI175" s="467">
        <f t="shared" si="676"/>
        <v>6066.666666666667</v>
      </c>
      <c r="BJ175" s="467">
        <f t="shared" si="676"/>
        <v>6066.666666666667</v>
      </c>
      <c r="BK175" s="467">
        <f t="shared" si="676"/>
        <v>6066.666666666667</v>
      </c>
      <c r="BL175" s="467">
        <f t="shared" si="676"/>
        <v>6066.666666666667</v>
      </c>
      <c r="BM175" s="467">
        <f t="shared" si="676"/>
        <v>6066.666666666667</v>
      </c>
      <c r="BN175" s="438">
        <f t="shared" si="656"/>
        <v>72800</v>
      </c>
      <c r="BO175" s="7" t="s">
        <v>46</v>
      </c>
      <c r="BP175" s="135">
        <f t="shared" si="670"/>
        <v>6066.666666666667</v>
      </c>
      <c r="BQ175" s="190">
        <f>35*2080</f>
        <v>72800</v>
      </c>
      <c r="BR175" s="467">
        <f t="shared" si="677"/>
        <v>6066.666666666667</v>
      </c>
      <c r="BS175" s="467">
        <f t="shared" si="677"/>
        <v>6066.666666666667</v>
      </c>
      <c r="BT175" s="467">
        <f t="shared" si="677"/>
        <v>6066.666666666667</v>
      </c>
      <c r="BU175" s="467">
        <f t="shared" si="677"/>
        <v>6066.666666666667</v>
      </c>
      <c r="BV175" s="467">
        <f t="shared" si="677"/>
        <v>6066.666666666667</v>
      </c>
      <c r="BW175" s="467">
        <f t="shared" si="677"/>
        <v>6066.666666666667</v>
      </c>
      <c r="BX175" s="467">
        <f t="shared" si="677"/>
        <v>6066.666666666667</v>
      </c>
      <c r="BY175" s="467">
        <f t="shared" si="677"/>
        <v>6066.666666666667</v>
      </c>
      <c r="BZ175" s="467">
        <f t="shared" si="677"/>
        <v>6066.666666666667</v>
      </c>
      <c r="CA175" s="467">
        <f t="shared" si="677"/>
        <v>6066.666666666667</v>
      </c>
      <c r="CB175" s="467">
        <f t="shared" si="677"/>
        <v>6066.666666666667</v>
      </c>
      <c r="CC175" s="467">
        <f t="shared" si="677"/>
        <v>6066.666666666667</v>
      </c>
      <c r="CD175" s="438">
        <f t="shared" si="659"/>
        <v>72800</v>
      </c>
      <c r="CF175" s="7" t="s">
        <v>46</v>
      </c>
      <c r="CG175" s="135">
        <f t="shared" si="671"/>
        <v>6066.666666666667</v>
      </c>
      <c r="CH175" s="190">
        <f>35*2080</f>
        <v>72800</v>
      </c>
      <c r="CI175" s="467">
        <f t="shared" si="678"/>
        <v>6066.666666666667</v>
      </c>
      <c r="CJ175" s="467">
        <f t="shared" si="678"/>
        <v>6066.666666666667</v>
      </c>
      <c r="CK175" s="467">
        <f t="shared" si="678"/>
        <v>6066.666666666667</v>
      </c>
      <c r="CL175" s="467">
        <f t="shared" si="678"/>
        <v>6066.666666666667</v>
      </c>
      <c r="CM175" s="467">
        <f t="shared" si="678"/>
        <v>6066.666666666667</v>
      </c>
      <c r="CN175" s="467">
        <f t="shared" si="678"/>
        <v>6066.666666666667</v>
      </c>
      <c r="CO175" s="467">
        <f t="shared" si="678"/>
        <v>6066.666666666667</v>
      </c>
      <c r="CP175" s="467">
        <f t="shared" si="678"/>
        <v>6066.666666666667</v>
      </c>
      <c r="CQ175" s="467">
        <f t="shared" si="678"/>
        <v>6066.666666666667</v>
      </c>
      <c r="CR175" s="467">
        <f t="shared" si="678"/>
        <v>6066.666666666667</v>
      </c>
      <c r="CS175" s="467">
        <f t="shared" si="678"/>
        <v>6066.666666666667</v>
      </c>
      <c r="CT175" s="467">
        <f t="shared" si="678"/>
        <v>6066.666666666667</v>
      </c>
      <c r="CU175" s="438">
        <f t="shared" si="662"/>
        <v>72800</v>
      </c>
      <c r="CW175" s="7" t="s">
        <v>46</v>
      </c>
      <c r="CX175" s="135">
        <f t="shared" si="672"/>
        <v>6066.666666666667</v>
      </c>
      <c r="CY175" s="190">
        <f>35*2080</f>
        <v>72800</v>
      </c>
      <c r="CZ175" s="467">
        <f t="shared" si="679"/>
        <v>6066.666666666667</v>
      </c>
      <c r="DA175" s="467">
        <f t="shared" si="679"/>
        <v>6066.666666666667</v>
      </c>
      <c r="DB175" s="467">
        <f t="shared" si="679"/>
        <v>6066.666666666667</v>
      </c>
      <c r="DC175" s="467">
        <f t="shared" si="679"/>
        <v>6066.666666666667</v>
      </c>
      <c r="DD175" s="467">
        <f t="shared" si="679"/>
        <v>6066.666666666667</v>
      </c>
      <c r="DE175" s="467">
        <f t="shared" si="679"/>
        <v>6066.666666666667</v>
      </c>
      <c r="DF175" s="467">
        <f t="shared" si="679"/>
        <v>6066.666666666667</v>
      </c>
      <c r="DG175" s="467">
        <f t="shared" si="679"/>
        <v>6066.666666666667</v>
      </c>
      <c r="DH175" s="467">
        <f t="shared" si="679"/>
        <v>6066.666666666667</v>
      </c>
      <c r="DI175" s="467">
        <f t="shared" si="679"/>
        <v>6066.666666666667</v>
      </c>
      <c r="DJ175" s="467">
        <f t="shared" si="679"/>
        <v>6066.666666666667</v>
      </c>
      <c r="DK175" s="467">
        <f t="shared" si="679"/>
        <v>6066.666666666667</v>
      </c>
      <c r="DL175" s="438">
        <f t="shared" si="665"/>
        <v>72800</v>
      </c>
    </row>
    <row r="176" spans="2:116" outlineLevel="1" x14ac:dyDescent="0.2">
      <c r="B176" s="78" t="s">
        <v>133</v>
      </c>
      <c r="C176" s="7" t="s">
        <v>46</v>
      </c>
      <c r="D176" s="135">
        <f>40000/12</f>
        <v>3333.3333333333335</v>
      </c>
      <c r="E176" s="190"/>
      <c r="F176" s="145">
        <f t="shared" si="673"/>
        <v>0</v>
      </c>
      <c r="G176" s="145">
        <f t="shared" si="673"/>
        <v>0</v>
      </c>
      <c r="H176" s="145">
        <f t="shared" si="673"/>
        <v>0</v>
      </c>
      <c r="I176" s="145">
        <f t="shared" si="673"/>
        <v>0</v>
      </c>
      <c r="J176" s="145">
        <f t="shared" si="673"/>
        <v>0</v>
      </c>
      <c r="K176" s="145">
        <f t="shared" si="673"/>
        <v>0</v>
      </c>
      <c r="L176" s="145">
        <f t="shared" si="673"/>
        <v>0</v>
      </c>
      <c r="M176" s="145">
        <f t="shared" si="673"/>
        <v>0</v>
      </c>
      <c r="N176" s="145">
        <f t="shared" si="673"/>
        <v>0</v>
      </c>
      <c r="O176" s="145">
        <f t="shared" si="673"/>
        <v>0</v>
      </c>
      <c r="P176" s="145">
        <f t="shared" si="673"/>
        <v>0</v>
      </c>
      <c r="Q176" s="145">
        <f t="shared" si="673"/>
        <v>0</v>
      </c>
      <c r="R176" s="148">
        <f t="shared" si="650"/>
        <v>0</v>
      </c>
      <c r="S176" s="7" t="s">
        <v>46</v>
      </c>
      <c r="T176" s="135">
        <f t="shared" si="667"/>
        <v>3333.3333333333335</v>
      </c>
      <c r="U176" s="190">
        <v>40000</v>
      </c>
      <c r="V176" s="236">
        <f t="shared" si="674"/>
        <v>0</v>
      </c>
      <c r="W176" s="236">
        <f t="shared" si="674"/>
        <v>0</v>
      </c>
      <c r="X176" s="236">
        <f t="shared" si="674"/>
        <v>0</v>
      </c>
      <c r="Y176" s="236">
        <f t="shared" si="674"/>
        <v>0</v>
      </c>
      <c r="Z176" s="236">
        <f t="shared" si="674"/>
        <v>0</v>
      </c>
      <c r="AA176" s="236">
        <f t="shared" si="674"/>
        <v>0</v>
      </c>
      <c r="AB176" s="236">
        <f t="shared" si="674"/>
        <v>0</v>
      </c>
      <c r="AC176" s="236">
        <f t="shared" si="674"/>
        <v>0</v>
      </c>
      <c r="AD176" s="236">
        <f t="shared" si="674"/>
        <v>0</v>
      </c>
      <c r="AE176" s="236">
        <f t="shared" si="674"/>
        <v>0</v>
      </c>
      <c r="AF176" s="236">
        <f t="shared" si="674"/>
        <v>0</v>
      </c>
      <c r="AG176" s="236">
        <f t="shared" si="674"/>
        <v>0</v>
      </c>
      <c r="AH176" s="237">
        <f t="shared" si="652"/>
        <v>0</v>
      </c>
      <c r="AI176" s="7" t="s">
        <v>46</v>
      </c>
      <c r="AJ176" s="135">
        <f t="shared" si="668"/>
        <v>6066.666666666667</v>
      </c>
      <c r="AK176" s="190">
        <f>35*2080</f>
        <v>72800</v>
      </c>
      <c r="AL176" s="348">
        <f t="shared" si="675"/>
        <v>0</v>
      </c>
      <c r="AM176" s="348">
        <f t="shared" si="675"/>
        <v>0</v>
      </c>
      <c r="AN176" s="348">
        <f t="shared" si="675"/>
        <v>0</v>
      </c>
      <c r="AO176" s="348">
        <f t="shared" si="675"/>
        <v>0</v>
      </c>
      <c r="AP176" s="348">
        <f t="shared" si="675"/>
        <v>0</v>
      </c>
      <c r="AQ176" s="348">
        <f t="shared" si="675"/>
        <v>0</v>
      </c>
      <c r="AR176" s="348">
        <f t="shared" si="675"/>
        <v>0</v>
      </c>
      <c r="AS176" s="348">
        <f t="shared" si="675"/>
        <v>0</v>
      </c>
      <c r="AT176" s="348">
        <f t="shared" si="675"/>
        <v>0</v>
      </c>
      <c r="AU176" s="348">
        <f t="shared" si="675"/>
        <v>0</v>
      </c>
      <c r="AV176" s="348">
        <f t="shared" si="675"/>
        <v>0</v>
      </c>
      <c r="AW176" s="348">
        <f t="shared" si="675"/>
        <v>0</v>
      </c>
      <c r="AX176" s="350">
        <f t="shared" si="654"/>
        <v>0</v>
      </c>
      <c r="AY176" s="7" t="s">
        <v>46</v>
      </c>
      <c r="AZ176" s="135">
        <f t="shared" si="669"/>
        <v>6066.666666666667</v>
      </c>
      <c r="BA176" s="190">
        <f>35*2080</f>
        <v>72800</v>
      </c>
      <c r="BB176" s="467">
        <f t="shared" si="676"/>
        <v>0</v>
      </c>
      <c r="BC176" s="437">
        <f t="shared" ref="BC176:BM176" si="681">$T176*BC117</f>
        <v>0</v>
      </c>
      <c r="BD176" s="437">
        <f t="shared" si="681"/>
        <v>0</v>
      </c>
      <c r="BE176" s="437">
        <f t="shared" si="681"/>
        <v>0</v>
      </c>
      <c r="BF176" s="437">
        <f t="shared" si="681"/>
        <v>0</v>
      </c>
      <c r="BG176" s="437">
        <f t="shared" si="681"/>
        <v>0</v>
      </c>
      <c r="BH176" s="437">
        <f t="shared" si="681"/>
        <v>0</v>
      </c>
      <c r="BI176" s="437">
        <f t="shared" si="681"/>
        <v>0</v>
      </c>
      <c r="BJ176" s="437">
        <f t="shared" si="681"/>
        <v>0</v>
      </c>
      <c r="BK176" s="437">
        <f t="shared" si="681"/>
        <v>0</v>
      </c>
      <c r="BL176" s="437">
        <f t="shared" si="681"/>
        <v>0</v>
      </c>
      <c r="BM176" s="437">
        <f t="shared" si="681"/>
        <v>0</v>
      </c>
      <c r="BN176" s="438">
        <f t="shared" si="656"/>
        <v>0</v>
      </c>
      <c r="BO176" s="7" t="s">
        <v>46</v>
      </c>
      <c r="BP176" s="135">
        <f t="shared" si="670"/>
        <v>6066.666666666667</v>
      </c>
      <c r="BQ176" s="190">
        <f>35*2080</f>
        <v>72800</v>
      </c>
      <c r="BR176" s="467">
        <f t="shared" si="677"/>
        <v>0</v>
      </c>
      <c r="BS176" s="467">
        <f t="shared" si="677"/>
        <v>0</v>
      </c>
      <c r="BT176" s="467">
        <f t="shared" si="677"/>
        <v>0</v>
      </c>
      <c r="BU176" s="467">
        <f t="shared" si="677"/>
        <v>0</v>
      </c>
      <c r="BV176" s="467">
        <f t="shared" si="677"/>
        <v>0</v>
      </c>
      <c r="BW176" s="467">
        <f t="shared" si="677"/>
        <v>0</v>
      </c>
      <c r="BX176" s="467">
        <f t="shared" si="677"/>
        <v>0</v>
      </c>
      <c r="BY176" s="467">
        <f t="shared" si="677"/>
        <v>0</v>
      </c>
      <c r="BZ176" s="467">
        <f t="shared" si="677"/>
        <v>0</v>
      </c>
      <c r="CA176" s="467">
        <f t="shared" si="677"/>
        <v>0</v>
      </c>
      <c r="CB176" s="467">
        <f t="shared" si="677"/>
        <v>0</v>
      </c>
      <c r="CC176" s="467">
        <f t="shared" si="677"/>
        <v>0</v>
      </c>
      <c r="CD176" s="438">
        <f t="shared" si="659"/>
        <v>0</v>
      </c>
      <c r="CF176" s="7" t="s">
        <v>46</v>
      </c>
      <c r="CG176" s="135">
        <f t="shared" si="671"/>
        <v>6066.666666666667</v>
      </c>
      <c r="CH176" s="190">
        <f>35*2080</f>
        <v>72800</v>
      </c>
      <c r="CI176" s="467">
        <f t="shared" si="678"/>
        <v>0</v>
      </c>
      <c r="CJ176" s="467">
        <f t="shared" si="678"/>
        <v>0</v>
      </c>
      <c r="CK176" s="467">
        <f t="shared" si="678"/>
        <v>0</v>
      </c>
      <c r="CL176" s="467">
        <f t="shared" si="678"/>
        <v>0</v>
      </c>
      <c r="CM176" s="467">
        <f t="shared" si="678"/>
        <v>0</v>
      </c>
      <c r="CN176" s="467">
        <f t="shared" si="678"/>
        <v>0</v>
      </c>
      <c r="CO176" s="467">
        <f t="shared" si="678"/>
        <v>0</v>
      </c>
      <c r="CP176" s="467">
        <f t="shared" si="678"/>
        <v>0</v>
      </c>
      <c r="CQ176" s="467">
        <f t="shared" si="678"/>
        <v>0</v>
      </c>
      <c r="CR176" s="467">
        <f t="shared" si="678"/>
        <v>0</v>
      </c>
      <c r="CS176" s="467">
        <f t="shared" si="678"/>
        <v>0</v>
      </c>
      <c r="CT176" s="467">
        <f t="shared" si="678"/>
        <v>0</v>
      </c>
      <c r="CU176" s="438">
        <f t="shared" si="662"/>
        <v>0</v>
      </c>
      <c r="CW176" s="7" t="s">
        <v>46</v>
      </c>
      <c r="CX176" s="135">
        <f t="shared" si="672"/>
        <v>6066.666666666667</v>
      </c>
      <c r="CY176" s="190">
        <f>35*2080</f>
        <v>72800</v>
      </c>
      <c r="CZ176" s="467">
        <f t="shared" si="679"/>
        <v>0</v>
      </c>
      <c r="DA176" s="467">
        <f t="shared" si="679"/>
        <v>0</v>
      </c>
      <c r="DB176" s="467">
        <f t="shared" si="679"/>
        <v>0</v>
      </c>
      <c r="DC176" s="467">
        <f t="shared" si="679"/>
        <v>0</v>
      </c>
      <c r="DD176" s="467">
        <f t="shared" si="679"/>
        <v>0</v>
      </c>
      <c r="DE176" s="467">
        <f t="shared" si="679"/>
        <v>0</v>
      </c>
      <c r="DF176" s="467">
        <f t="shared" si="679"/>
        <v>0</v>
      </c>
      <c r="DG176" s="467">
        <f t="shared" si="679"/>
        <v>0</v>
      </c>
      <c r="DH176" s="467">
        <f t="shared" si="679"/>
        <v>0</v>
      </c>
      <c r="DI176" s="467">
        <f t="shared" si="679"/>
        <v>0</v>
      </c>
      <c r="DJ176" s="467">
        <f t="shared" si="679"/>
        <v>0</v>
      </c>
      <c r="DK176" s="467">
        <f t="shared" si="679"/>
        <v>0</v>
      </c>
      <c r="DL176" s="438">
        <f t="shared" si="665"/>
        <v>0</v>
      </c>
    </row>
    <row r="177" spans="2:116" outlineLevel="1" x14ac:dyDescent="0.2">
      <c r="B177" s="78" t="s">
        <v>134</v>
      </c>
      <c r="C177" s="7" t="s">
        <v>46</v>
      </c>
      <c r="D177" s="135">
        <f>40000/12</f>
        <v>3333.3333333333335</v>
      </c>
      <c r="E177" s="190"/>
      <c r="F177" s="145">
        <f t="shared" si="673"/>
        <v>0</v>
      </c>
      <c r="G177" s="145">
        <f t="shared" si="673"/>
        <v>0</v>
      </c>
      <c r="H177" s="145">
        <f t="shared" si="673"/>
        <v>0</v>
      </c>
      <c r="I177" s="145">
        <f t="shared" si="673"/>
        <v>0</v>
      </c>
      <c r="J177" s="145">
        <f t="shared" si="673"/>
        <v>0</v>
      </c>
      <c r="K177" s="145">
        <f t="shared" si="673"/>
        <v>0</v>
      </c>
      <c r="L177" s="145">
        <f t="shared" si="673"/>
        <v>0</v>
      </c>
      <c r="M177" s="145">
        <f t="shared" si="673"/>
        <v>0</v>
      </c>
      <c r="N177" s="145">
        <f t="shared" si="673"/>
        <v>0</v>
      </c>
      <c r="O177" s="145">
        <f t="shared" si="673"/>
        <v>0</v>
      </c>
      <c r="P177" s="145">
        <f t="shared" si="673"/>
        <v>0</v>
      </c>
      <c r="Q177" s="145">
        <f t="shared" si="673"/>
        <v>0</v>
      </c>
      <c r="R177" s="148">
        <f t="shared" si="650"/>
        <v>0</v>
      </c>
      <c r="S177" s="7" t="s">
        <v>46</v>
      </c>
      <c r="T177" s="135">
        <f t="shared" si="667"/>
        <v>3333.3333333333335</v>
      </c>
      <c r="U177" s="190">
        <v>40000</v>
      </c>
      <c r="V177" s="236">
        <f t="shared" si="674"/>
        <v>0</v>
      </c>
      <c r="W177" s="236">
        <f t="shared" si="674"/>
        <v>0</v>
      </c>
      <c r="X177" s="236">
        <f t="shared" si="674"/>
        <v>0</v>
      </c>
      <c r="Y177" s="236">
        <f t="shared" si="674"/>
        <v>0</v>
      </c>
      <c r="Z177" s="236">
        <f t="shared" si="674"/>
        <v>0</v>
      </c>
      <c r="AA177" s="236">
        <f t="shared" si="674"/>
        <v>0</v>
      </c>
      <c r="AB177" s="236">
        <f t="shared" si="674"/>
        <v>0</v>
      </c>
      <c r="AC177" s="236">
        <f t="shared" si="674"/>
        <v>0</v>
      </c>
      <c r="AD177" s="236">
        <f t="shared" si="674"/>
        <v>0</v>
      </c>
      <c r="AE177" s="236">
        <f t="shared" si="674"/>
        <v>0</v>
      </c>
      <c r="AF177" s="236">
        <f t="shared" si="674"/>
        <v>0</v>
      </c>
      <c r="AG177" s="236">
        <f t="shared" si="674"/>
        <v>0</v>
      </c>
      <c r="AH177" s="237">
        <f t="shared" si="652"/>
        <v>0</v>
      </c>
      <c r="AI177" s="7" t="s">
        <v>46</v>
      </c>
      <c r="AJ177" s="135">
        <f t="shared" si="668"/>
        <v>3333.3333333333335</v>
      </c>
      <c r="AK177" s="190">
        <v>40000</v>
      </c>
      <c r="AL177" s="348">
        <f t="shared" si="675"/>
        <v>0</v>
      </c>
      <c r="AM177" s="348">
        <f t="shared" si="675"/>
        <v>0</v>
      </c>
      <c r="AN177" s="348">
        <f t="shared" si="675"/>
        <v>0</v>
      </c>
      <c r="AO177" s="348">
        <f t="shared" si="675"/>
        <v>0</v>
      </c>
      <c r="AP177" s="348">
        <f t="shared" si="675"/>
        <v>0</v>
      </c>
      <c r="AQ177" s="348">
        <f t="shared" si="675"/>
        <v>0</v>
      </c>
      <c r="AR177" s="348">
        <f t="shared" si="675"/>
        <v>0</v>
      </c>
      <c r="AS177" s="348">
        <f t="shared" si="675"/>
        <v>0</v>
      </c>
      <c r="AT177" s="348">
        <f t="shared" si="675"/>
        <v>0</v>
      </c>
      <c r="AU177" s="348">
        <f t="shared" si="675"/>
        <v>0</v>
      </c>
      <c r="AV177" s="348">
        <f t="shared" si="675"/>
        <v>0</v>
      </c>
      <c r="AW177" s="348">
        <f t="shared" si="675"/>
        <v>0</v>
      </c>
      <c r="AX177" s="350">
        <f t="shared" si="654"/>
        <v>0</v>
      </c>
      <c r="AY177" s="7" t="s">
        <v>46</v>
      </c>
      <c r="AZ177" s="135">
        <f t="shared" si="669"/>
        <v>6066.666666666667</v>
      </c>
      <c r="BA177" s="190">
        <f>35*2080</f>
        <v>72800</v>
      </c>
      <c r="BB177" s="467">
        <f t="shared" si="676"/>
        <v>0</v>
      </c>
      <c r="BC177" s="437">
        <f t="shared" ref="BC177:BM178" si="682">$T177*BC116</f>
        <v>0</v>
      </c>
      <c r="BD177" s="437">
        <f t="shared" si="682"/>
        <v>0</v>
      </c>
      <c r="BE177" s="437">
        <f t="shared" si="682"/>
        <v>0</v>
      </c>
      <c r="BF177" s="437">
        <f t="shared" si="682"/>
        <v>0</v>
      </c>
      <c r="BG177" s="437">
        <f t="shared" si="682"/>
        <v>0</v>
      </c>
      <c r="BH177" s="437">
        <f t="shared" si="682"/>
        <v>0</v>
      </c>
      <c r="BI177" s="437">
        <f t="shared" si="682"/>
        <v>0</v>
      </c>
      <c r="BJ177" s="437">
        <f t="shared" si="682"/>
        <v>0</v>
      </c>
      <c r="BK177" s="437">
        <f t="shared" si="682"/>
        <v>0</v>
      </c>
      <c r="BL177" s="437">
        <f t="shared" si="682"/>
        <v>0</v>
      </c>
      <c r="BM177" s="437">
        <f t="shared" si="682"/>
        <v>0</v>
      </c>
      <c r="BN177" s="438">
        <f t="shared" si="656"/>
        <v>0</v>
      </c>
      <c r="BO177" s="7" t="s">
        <v>46</v>
      </c>
      <c r="BP177" s="135">
        <f t="shared" si="670"/>
        <v>6066.666666666667</v>
      </c>
      <c r="BQ177" s="190">
        <f>35*2080</f>
        <v>72800</v>
      </c>
      <c r="BR177" s="467">
        <f t="shared" si="677"/>
        <v>0</v>
      </c>
      <c r="BS177" s="467">
        <f t="shared" si="677"/>
        <v>0</v>
      </c>
      <c r="BT177" s="467">
        <f t="shared" si="677"/>
        <v>0</v>
      </c>
      <c r="BU177" s="467">
        <f t="shared" si="677"/>
        <v>0</v>
      </c>
      <c r="BV177" s="467">
        <f t="shared" si="677"/>
        <v>0</v>
      </c>
      <c r="BW177" s="467">
        <f t="shared" si="677"/>
        <v>0</v>
      </c>
      <c r="BX177" s="467">
        <f t="shared" si="677"/>
        <v>0</v>
      </c>
      <c r="BY177" s="467">
        <f t="shared" si="677"/>
        <v>0</v>
      </c>
      <c r="BZ177" s="467">
        <f t="shared" si="677"/>
        <v>0</v>
      </c>
      <c r="CA177" s="467">
        <f t="shared" si="677"/>
        <v>0</v>
      </c>
      <c r="CB177" s="467">
        <f t="shared" si="677"/>
        <v>0</v>
      </c>
      <c r="CC177" s="467">
        <f t="shared" si="677"/>
        <v>0</v>
      </c>
      <c r="CD177" s="438">
        <f t="shared" si="659"/>
        <v>0</v>
      </c>
      <c r="CF177" s="7" t="s">
        <v>46</v>
      </c>
      <c r="CG177" s="135">
        <f t="shared" si="671"/>
        <v>6066.666666666667</v>
      </c>
      <c r="CH177" s="190">
        <f>35*2080</f>
        <v>72800</v>
      </c>
      <c r="CI177" s="467">
        <f t="shared" si="678"/>
        <v>0</v>
      </c>
      <c r="CJ177" s="467">
        <f t="shared" si="678"/>
        <v>0</v>
      </c>
      <c r="CK177" s="467">
        <f t="shared" si="678"/>
        <v>0</v>
      </c>
      <c r="CL177" s="467">
        <f t="shared" si="678"/>
        <v>0</v>
      </c>
      <c r="CM177" s="467">
        <f t="shared" si="678"/>
        <v>0</v>
      </c>
      <c r="CN177" s="467">
        <f t="shared" si="678"/>
        <v>0</v>
      </c>
      <c r="CO177" s="467">
        <f t="shared" si="678"/>
        <v>0</v>
      </c>
      <c r="CP177" s="467">
        <f t="shared" si="678"/>
        <v>0</v>
      </c>
      <c r="CQ177" s="467">
        <f t="shared" si="678"/>
        <v>0</v>
      </c>
      <c r="CR177" s="467">
        <f t="shared" si="678"/>
        <v>0</v>
      </c>
      <c r="CS177" s="467">
        <f t="shared" si="678"/>
        <v>0</v>
      </c>
      <c r="CT177" s="467">
        <f t="shared" si="678"/>
        <v>0</v>
      </c>
      <c r="CU177" s="438">
        <f t="shared" si="662"/>
        <v>0</v>
      </c>
      <c r="CW177" s="7" t="s">
        <v>46</v>
      </c>
      <c r="CX177" s="135">
        <f t="shared" si="672"/>
        <v>6066.666666666667</v>
      </c>
      <c r="CY177" s="190">
        <f>35*2080</f>
        <v>72800</v>
      </c>
      <c r="CZ177" s="467">
        <f t="shared" si="679"/>
        <v>0</v>
      </c>
      <c r="DA177" s="467">
        <f t="shared" si="679"/>
        <v>0</v>
      </c>
      <c r="DB177" s="467">
        <f t="shared" si="679"/>
        <v>0</v>
      </c>
      <c r="DC177" s="467">
        <f t="shared" si="679"/>
        <v>0</v>
      </c>
      <c r="DD177" s="467">
        <f t="shared" si="679"/>
        <v>0</v>
      </c>
      <c r="DE177" s="467">
        <f t="shared" si="679"/>
        <v>0</v>
      </c>
      <c r="DF177" s="467">
        <f t="shared" si="679"/>
        <v>0</v>
      </c>
      <c r="DG177" s="467">
        <f t="shared" si="679"/>
        <v>0</v>
      </c>
      <c r="DH177" s="467">
        <f t="shared" si="679"/>
        <v>0</v>
      </c>
      <c r="DI177" s="467">
        <f t="shared" si="679"/>
        <v>0</v>
      </c>
      <c r="DJ177" s="467">
        <f t="shared" si="679"/>
        <v>0</v>
      </c>
      <c r="DK177" s="467">
        <f t="shared" si="679"/>
        <v>0</v>
      </c>
      <c r="DL177" s="438">
        <f t="shared" si="665"/>
        <v>0</v>
      </c>
    </row>
    <row r="178" spans="2:116" outlineLevel="1" x14ac:dyDescent="0.2">
      <c r="B178" s="78" t="s">
        <v>135</v>
      </c>
      <c r="C178" s="7" t="s">
        <v>46</v>
      </c>
      <c r="D178" s="93">
        <v>0</v>
      </c>
      <c r="E178" s="190"/>
      <c r="F178" s="145">
        <f t="shared" si="673"/>
        <v>0</v>
      </c>
      <c r="G178" s="145">
        <f t="shared" si="673"/>
        <v>0</v>
      </c>
      <c r="H178" s="145">
        <f t="shared" si="673"/>
        <v>0</v>
      </c>
      <c r="I178" s="145">
        <f t="shared" si="673"/>
        <v>0</v>
      </c>
      <c r="J178" s="145">
        <f t="shared" si="673"/>
        <v>0</v>
      </c>
      <c r="K178" s="145">
        <f t="shared" si="673"/>
        <v>0</v>
      </c>
      <c r="L178" s="145">
        <f t="shared" si="673"/>
        <v>0</v>
      </c>
      <c r="M178" s="145">
        <f t="shared" si="673"/>
        <v>0</v>
      </c>
      <c r="N178" s="145">
        <f t="shared" si="673"/>
        <v>0</v>
      </c>
      <c r="O178" s="145">
        <f t="shared" si="673"/>
        <v>0</v>
      </c>
      <c r="P178" s="145">
        <f t="shared" si="673"/>
        <v>0</v>
      </c>
      <c r="Q178" s="145">
        <f t="shared" si="673"/>
        <v>0</v>
      </c>
      <c r="R178" s="148">
        <f t="shared" si="650"/>
        <v>0</v>
      </c>
      <c r="S178" s="7" t="s">
        <v>46</v>
      </c>
      <c r="T178" s="135">
        <f t="shared" si="667"/>
        <v>3333.3333333333335</v>
      </c>
      <c r="U178" s="190">
        <v>40000</v>
      </c>
      <c r="V178" s="236">
        <f t="shared" si="674"/>
        <v>0</v>
      </c>
      <c r="W178" s="236">
        <f t="shared" si="674"/>
        <v>0</v>
      </c>
      <c r="X178" s="236">
        <f t="shared" si="674"/>
        <v>0</v>
      </c>
      <c r="Y178" s="236">
        <f t="shared" si="674"/>
        <v>0</v>
      </c>
      <c r="Z178" s="236">
        <f t="shared" si="674"/>
        <v>0</v>
      </c>
      <c r="AA178" s="236">
        <f t="shared" si="674"/>
        <v>0</v>
      </c>
      <c r="AB178" s="236">
        <f t="shared" si="674"/>
        <v>0</v>
      </c>
      <c r="AC178" s="236">
        <f t="shared" si="674"/>
        <v>0</v>
      </c>
      <c r="AD178" s="236">
        <f t="shared" si="674"/>
        <v>0</v>
      </c>
      <c r="AE178" s="236">
        <f t="shared" si="674"/>
        <v>0</v>
      </c>
      <c r="AF178" s="236">
        <f t="shared" si="674"/>
        <v>0</v>
      </c>
      <c r="AG178" s="236">
        <f t="shared" si="674"/>
        <v>0</v>
      </c>
      <c r="AH178" s="237">
        <f t="shared" si="652"/>
        <v>0</v>
      </c>
      <c r="AI178" s="7" t="s">
        <v>46</v>
      </c>
      <c r="AJ178" s="135">
        <f t="shared" si="668"/>
        <v>3333.3333333333335</v>
      </c>
      <c r="AK178" s="190">
        <v>40000</v>
      </c>
      <c r="AL178" s="348">
        <f t="shared" si="675"/>
        <v>0</v>
      </c>
      <c r="AM178" s="348">
        <f t="shared" si="675"/>
        <v>0</v>
      </c>
      <c r="AN178" s="348">
        <f t="shared" si="675"/>
        <v>0</v>
      </c>
      <c r="AO178" s="348">
        <f t="shared" si="675"/>
        <v>0</v>
      </c>
      <c r="AP178" s="348">
        <f t="shared" si="675"/>
        <v>0</v>
      </c>
      <c r="AQ178" s="348">
        <f t="shared" si="675"/>
        <v>0</v>
      </c>
      <c r="AR178" s="348">
        <f t="shared" si="675"/>
        <v>0</v>
      </c>
      <c r="AS178" s="348">
        <f t="shared" si="675"/>
        <v>0</v>
      </c>
      <c r="AT178" s="348">
        <f t="shared" si="675"/>
        <v>0</v>
      </c>
      <c r="AU178" s="348">
        <f t="shared" si="675"/>
        <v>0</v>
      </c>
      <c r="AV178" s="348">
        <f t="shared" si="675"/>
        <v>0</v>
      </c>
      <c r="AW178" s="348">
        <f t="shared" si="675"/>
        <v>0</v>
      </c>
      <c r="AX178" s="350">
        <f t="shared" si="654"/>
        <v>0</v>
      </c>
      <c r="AY178" s="7" t="s">
        <v>46</v>
      </c>
      <c r="AZ178" s="135">
        <f t="shared" si="669"/>
        <v>6066.666666666667</v>
      </c>
      <c r="BA178" s="190">
        <f>35*2080</f>
        <v>72800</v>
      </c>
      <c r="BB178" s="467">
        <f t="shared" si="676"/>
        <v>0</v>
      </c>
      <c r="BC178" s="437">
        <f t="shared" si="682"/>
        <v>0</v>
      </c>
      <c r="BD178" s="437">
        <f t="shared" si="682"/>
        <v>0</v>
      </c>
      <c r="BE178" s="437">
        <f t="shared" si="682"/>
        <v>0</v>
      </c>
      <c r="BF178" s="437">
        <f t="shared" si="682"/>
        <v>0</v>
      </c>
      <c r="BG178" s="437">
        <f t="shared" si="682"/>
        <v>0</v>
      </c>
      <c r="BH178" s="437">
        <f t="shared" si="682"/>
        <v>0</v>
      </c>
      <c r="BI178" s="437">
        <f t="shared" si="682"/>
        <v>0</v>
      </c>
      <c r="BJ178" s="437">
        <f t="shared" si="682"/>
        <v>0</v>
      </c>
      <c r="BK178" s="437">
        <f t="shared" si="682"/>
        <v>0</v>
      </c>
      <c r="BL178" s="437">
        <f t="shared" si="682"/>
        <v>0</v>
      </c>
      <c r="BM178" s="437">
        <f t="shared" si="682"/>
        <v>0</v>
      </c>
      <c r="BN178" s="438">
        <f t="shared" si="656"/>
        <v>0</v>
      </c>
      <c r="BO178" s="7" t="s">
        <v>46</v>
      </c>
      <c r="BP178" s="135">
        <f t="shared" si="670"/>
        <v>6066.666666666667</v>
      </c>
      <c r="BQ178" s="190">
        <f>35*2080</f>
        <v>72800</v>
      </c>
      <c r="BR178" s="467">
        <f t="shared" si="677"/>
        <v>0</v>
      </c>
      <c r="BS178" s="467">
        <f t="shared" si="677"/>
        <v>0</v>
      </c>
      <c r="BT178" s="467">
        <f t="shared" si="677"/>
        <v>0</v>
      </c>
      <c r="BU178" s="467">
        <f t="shared" si="677"/>
        <v>0</v>
      </c>
      <c r="BV178" s="467">
        <f t="shared" si="677"/>
        <v>0</v>
      </c>
      <c r="BW178" s="467">
        <f t="shared" si="677"/>
        <v>0</v>
      </c>
      <c r="BX178" s="467">
        <f t="shared" si="677"/>
        <v>0</v>
      </c>
      <c r="BY178" s="467">
        <f t="shared" si="677"/>
        <v>0</v>
      </c>
      <c r="BZ178" s="467">
        <f t="shared" si="677"/>
        <v>0</v>
      </c>
      <c r="CA178" s="467">
        <f t="shared" si="677"/>
        <v>0</v>
      </c>
      <c r="CB178" s="467">
        <f t="shared" si="677"/>
        <v>0</v>
      </c>
      <c r="CC178" s="467">
        <f t="shared" si="677"/>
        <v>0</v>
      </c>
      <c r="CD178" s="438">
        <f t="shared" si="659"/>
        <v>0</v>
      </c>
      <c r="CF178" s="7" t="s">
        <v>46</v>
      </c>
      <c r="CG178" s="135">
        <f t="shared" si="671"/>
        <v>6066.666666666667</v>
      </c>
      <c r="CH178" s="190">
        <f>35*2080</f>
        <v>72800</v>
      </c>
      <c r="CI178" s="467">
        <f t="shared" si="678"/>
        <v>0</v>
      </c>
      <c r="CJ178" s="467">
        <f t="shared" si="678"/>
        <v>0</v>
      </c>
      <c r="CK178" s="467">
        <f t="shared" si="678"/>
        <v>0</v>
      </c>
      <c r="CL178" s="467">
        <f t="shared" si="678"/>
        <v>0</v>
      </c>
      <c r="CM178" s="467">
        <f t="shared" si="678"/>
        <v>0</v>
      </c>
      <c r="CN178" s="467">
        <f t="shared" si="678"/>
        <v>0</v>
      </c>
      <c r="CO178" s="467">
        <f t="shared" si="678"/>
        <v>0</v>
      </c>
      <c r="CP178" s="467">
        <f t="shared" si="678"/>
        <v>0</v>
      </c>
      <c r="CQ178" s="467">
        <f t="shared" si="678"/>
        <v>0</v>
      </c>
      <c r="CR178" s="467">
        <f t="shared" si="678"/>
        <v>0</v>
      </c>
      <c r="CS178" s="467">
        <f t="shared" si="678"/>
        <v>0</v>
      </c>
      <c r="CT178" s="467">
        <f t="shared" si="678"/>
        <v>0</v>
      </c>
      <c r="CU178" s="438">
        <f t="shared" si="662"/>
        <v>0</v>
      </c>
      <c r="CW178" s="7" t="s">
        <v>46</v>
      </c>
      <c r="CX178" s="135">
        <f t="shared" si="672"/>
        <v>6066.666666666667</v>
      </c>
      <c r="CY178" s="190">
        <f>35*2080</f>
        <v>72800</v>
      </c>
      <c r="CZ178" s="467">
        <f t="shared" si="679"/>
        <v>0</v>
      </c>
      <c r="DA178" s="467">
        <f t="shared" si="679"/>
        <v>0</v>
      </c>
      <c r="DB178" s="467">
        <f t="shared" si="679"/>
        <v>0</v>
      </c>
      <c r="DC178" s="467">
        <f t="shared" si="679"/>
        <v>0</v>
      </c>
      <c r="DD178" s="467">
        <f t="shared" si="679"/>
        <v>0</v>
      </c>
      <c r="DE178" s="467">
        <f t="shared" si="679"/>
        <v>0</v>
      </c>
      <c r="DF178" s="467">
        <f t="shared" si="679"/>
        <v>0</v>
      </c>
      <c r="DG178" s="467">
        <f t="shared" si="679"/>
        <v>0</v>
      </c>
      <c r="DH178" s="467">
        <f t="shared" si="679"/>
        <v>0</v>
      </c>
      <c r="DI178" s="467">
        <f t="shared" si="679"/>
        <v>0</v>
      </c>
      <c r="DJ178" s="467">
        <f t="shared" si="679"/>
        <v>0</v>
      </c>
      <c r="DK178" s="467">
        <f t="shared" si="679"/>
        <v>0</v>
      </c>
      <c r="DL178" s="438">
        <f t="shared" si="665"/>
        <v>0</v>
      </c>
    </row>
    <row r="179" spans="2:116" outlineLevel="1" x14ac:dyDescent="0.2">
      <c r="B179" s="78" t="s">
        <v>136</v>
      </c>
      <c r="C179" s="7" t="s">
        <v>46</v>
      </c>
      <c r="D179" s="93">
        <v>0</v>
      </c>
      <c r="E179" s="190"/>
      <c r="F179" s="145">
        <f t="shared" si="673"/>
        <v>0</v>
      </c>
      <c r="G179" s="145">
        <f t="shared" si="673"/>
        <v>0</v>
      </c>
      <c r="H179" s="145">
        <f t="shared" si="673"/>
        <v>0</v>
      </c>
      <c r="I179" s="145">
        <f t="shared" si="673"/>
        <v>0</v>
      </c>
      <c r="J179" s="145">
        <f t="shared" si="673"/>
        <v>0</v>
      </c>
      <c r="K179" s="145">
        <f t="shared" si="673"/>
        <v>0</v>
      </c>
      <c r="L179" s="145">
        <f t="shared" si="673"/>
        <v>0</v>
      </c>
      <c r="M179" s="145">
        <f t="shared" si="673"/>
        <v>0</v>
      </c>
      <c r="N179" s="145">
        <f t="shared" si="673"/>
        <v>0</v>
      </c>
      <c r="O179" s="145">
        <f t="shared" si="673"/>
        <v>0</v>
      </c>
      <c r="P179" s="145">
        <f t="shared" si="673"/>
        <v>0</v>
      </c>
      <c r="Q179" s="145">
        <f t="shared" si="673"/>
        <v>0</v>
      </c>
      <c r="R179" s="148">
        <f t="shared" si="650"/>
        <v>0</v>
      </c>
      <c r="S179" s="7" t="s">
        <v>46</v>
      </c>
      <c r="T179" s="135">
        <f t="shared" si="667"/>
        <v>3333.3333333333335</v>
      </c>
      <c r="U179" s="190">
        <v>40000</v>
      </c>
      <c r="V179" s="236">
        <f t="shared" si="674"/>
        <v>0</v>
      </c>
      <c r="W179" s="236">
        <f t="shared" si="674"/>
        <v>0</v>
      </c>
      <c r="X179" s="236">
        <f t="shared" si="674"/>
        <v>0</v>
      </c>
      <c r="Y179" s="236">
        <f t="shared" si="674"/>
        <v>0</v>
      </c>
      <c r="Z179" s="236">
        <f t="shared" si="674"/>
        <v>0</v>
      </c>
      <c r="AA179" s="236">
        <f t="shared" si="674"/>
        <v>0</v>
      </c>
      <c r="AB179" s="235">
        <f t="shared" si="674"/>
        <v>0</v>
      </c>
      <c r="AC179" s="235">
        <f t="shared" si="674"/>
        <v>0</v>
      </c>
      <c r="AD179" s="235">
        <f t="shared" si="674"/>
        <v>0</v>
      </c>
      <c r="AE179" s="235">
        <f t="shared" si="674"/>
        <v>0</v>
      </c>
      <c r="AF179" s="235">
        <f t="shared" si="674"/>
        <v>0</v>
      </c>
      <c r="AG179" s="235">
        <f t="shared" si="674"/>
        <v>0</v>
      </c>
      <c r="AH179" s="237">
        <f t="shared" si="652"/>
        <v>0</v>
      </c>
      <c r="AI179" s="7" t="s">
        <v>46</v>
      </c>
      <c r="AJ179" s="135">
        <f t="shared" si="668"/>
        <v>3333.3333333333335</v>
      </c>
      <c r="AK179" s="190">
        <v>40000</v>
      </c>
      <c r="AL179" s="348">
        <f t="shared" si="675"/>
        <v>0</v>
      </c>
      <c r="AM179" s="348">
        <f t="shared" si="675"/>
        <v>0</v>
      </c>
      <c r="AN179" s="348">
        <f t="shared" si="675"/>
        <v>0</v>
      </c>
      <c r="AO179" s="348">
        <f t="shared" si="675"/>
        <v>0</v>
      </c>
      <c r="AP179" s="348">
        <f t="shared" si="675"/>
        <v>0</v>
      </c>
      <c r="AQ179" s="348">
        <f t="shared" si="675"/>
        <v>0</v>
      </c>
      <c r="AR179" s="348">
        <f t="shared" si="675"/>
        <v>0</v>
      </c>
      <c r="AS179" s="348">
        <f t="shared" si="675"/>
        <v>0</v>
      </c>
      <c r="AT179" s="348">
        <f t="shared" si="675"/>
        <v>0</v>
      </c>
      <c r="AU179" s="348">
        <f t="shared" si="675"/>
        <v>0</v>
      </c>
      <c r="AV179" s="348">
        <f t="shared" si="675"/>
        <v>0</v>
      </c>
      <c r="AW179" s="348">
        <f t="shared" si="675"/>
        <v>0</v>
      </c>
      <c r="AX179" s="350">
        <f t="shared" si="654"/>
        <v>0</v>
      </c>
      <c r="AY179" s="7" t="s">
        <v>46</v>
      </c>
      <c r="AZ179" s="135">
        <f t="shared" si="669"/>
        <v>5200</v>
      </c>
      <c r="BA179" s="190">
        <f>30*2080</f>
        <v>62400</v>
      </c>
      <c r="BB179" s="467">
        <f t="shared" si="676"/>
        <v>5200</v>
      </c>
      <c r="BC179" s="467">
        <f t="shared" si="676"/>
        <v>5200</v>
      </c>
      <c r="BD179" s="467">
        <f t="shared" si="676"/>
        <v>5200</v>
      </c>
      <c r="BE179" s="467">
        <f t="shared" si="676"/>
        <v>5200</v>
      </c>
      <c r="BF179" s="467">
        <f t="shared" si="676"/>
        <v>5200</v>
      </c>
      <c r="BG179" s="467">
        <f t="shared" si="676"/>
        <v>5200</v>
      </c>
      <c r="BH179" s="467">
        <f t="shared" si="676"/>
        <v>5200</v>
      </c>
      <c r="BI179" s="467">
        <f t="shared" si="676"/>
        <v>5200</v>
      </c>
      <c r="BJ179" s="467">
        <f t="shared" si="676"/>
        <v>5200</v>
      </c>
      <c r="BK179" s="467">
        <f t="shared" si="676"/>
        <v>5200</v>
      </c>
      <c r="BL179" s="467">
        <f t="shared" si="676"/>
        <v>5200</v>
      </c>
      <c r="BM179" s="467">
        <f t="shared" si="676"/>
        <v>5200</v>
      </c>
      <c r="BN179" s="438">
        <f t="shared" si="656"/>
        <v>62400</v>
      </c>
      <c r="BO179" s="7" t="s">
        <v>46</v>
      </c>
      <c r="BP179" s="135">
        <f t="shared" si="670"/>
        <v>5200</v>
      </c>
      <c r="BQ179" s="190">
        <f>30*2080</f>
        <v>62400</v>
      </c>
      <c r="BR179" s="467">
        <f t="shared" si="677"/>
        <v>5200</v>
      </c>
      <c r="BS179" s="467">
        <f t="shared" si="677"/>
        <v>5200</v>
      </c>
      <c r="BT179" s="467">
        <f t="shared" si="677"/>
        <v>5200</v>
      </c>
      <c r="BU179" s="467">
        <f t="shared" si="677"/>
        <v>5200</v>
      </c>
      <c r="BV179" s="467">
        <f t="shared" si="677"/>
        <v>5200</v>
      </c>
      <c r="BW179" s="467">
        <f t="shared" si="677"/>
        <v>5200</v>
      </c>
      <c r="BX179" s="467">
        <f t="shared" si="677"/>
        <v>5200</v>
      </c>
      <c r="BY179" s="467">
        <f t="shared" si="677"/>
        <v>5200</v>
      </c>
      <c r="BZ179" s="467">
        <f t="shared" si="677"/>
        <v>5200</v>
      </c>
      <c r="CA179" s="467">
        <f t="shared" si="677"/>
        <v>5200</v>
      </c>
      <c r="CB179" s="467">
        <f t="shared" si="677"/>
        <v>5200</v>
      </c>
      <c r="CC179" s="467">
        <f t="shared" si="677"/>
        <v>5200</v>
      </c>
      <c r="CD179" s="438">
        <f t="shared" si="659"/>
        <v>62400</v>
      </c>
      <c r="CF179" s="7" t="s">
        <v>46</v>
      </c>
      <c r="CG179" s="135">
        <f t="shared" si="671"/>
        <v>5200</v>
      </c>
      <c r="CH179" s="190">
        <f>30*2080</f>
        <v>62400</v>
      </c>
      <c r="CI179" s="467">
        <f t="shared" si="678"/>
        <v>5200</v>
      </c>
      <c r="CJ179" s="467">
        <f t="shared" si="678"/>
        <v>5200</v>
      </c>
      <c r="CK179" s="467">
        <f t="shared" si="678"/>
        <v>5200</v>
      </c>
      <c r="CL179" s="467">
        <f t="shared" si="678"/>
        <v>5200</v>
      </c>
      <c r="CM179" s="467">
        <f t="shared" si="678"/>
        <v>5200</v>
      </c>
      <c r="CN179" s="467">
        <f t="shared" si="678"/>
        <v>5200</v>
      </c>
      <c r="CO179" s="467">
        <f t="shared" si="678"/>
        <v>5200</v>
      </c>
      <c r="CP179" s="467">
        <f t="shared" si="678"/>
        <v>5200</v>
      </c>
      <c r="CQ179" s="467">
        <f t="shared" si="678"/>
        <v>5200</v>
      </c>
      <c r="CR179" s="467">
        <f t="shared" si="678"/>
        <v>5200</v>
      </c>
      <c r="CS179" s="467">
        <f t="shared" si="678"/>
        <v>5200</v>
      </c>
      <c r="CT179" s="467">
        <f t="shared" si="678"/>
        <v>5200</v>
      </c>
      <c r="CU179" s="438">
        <f t="shared" si="662"/>
        <v>62400</v>
      </c>
      <c r="CW179" s="7" t="s">
        <v>46</v>
      </c>
      <c r="CX179" s="135">
        <f t="shared" si="672"/>
        <v>5200</v>
      </c>
      <c r="CY179" s="190">
        <f>30*2080</f>
        <v>62400</v>
      </c>
      <c r="CZ179" s="467">
        <f t="shared" si="679"/>
        <v>5200</v>
      </c>
      <c r="DA179" s="467">
        <f t="shared" si="679"/>
        <v>5200</v>
      </c>
      <c r="DB179" s="467">
        <f t="shared" si="679"/>
        <v>5200</v>
      </c>
      <c r="DC179" s="467">
        <f t="shared" si="679"/>
        <v>5200</v>
      </c>
      <c r="DD179" s="467">
        <f t="shared" si="679"/>
        <v>5200</v>
      </c>
      <c r="DE179" s="467">
        <f t="shared" si="679"/>
        <v>5200</v>
      </c>
      <c r="DF179" s="467">
        <f t="shared" si="679"/>
        <v>5200</v>
      </c>
      <c r="DG179" s="467">
        <f t="shared" si="679"/>
        <v>5200</v>
      </c>
      <c r="DH179" s="467">
        <f t="shared" si="679"/>
        <v>5200</v>
      </c>
      <c r="DI179" s="467">
        <f t="shared" si="679"/>
        <v>5200</v>
      </c>
      <c r="DJ179" s="467">
        <f t="shared" si="679"/>
        <v>5200</v>
      </c>
      <c r="DK179" s="467">
        <f t="shared" si="679"/>
        <v>5200</v>
      </c>
      <c r="DL179" s="438">
        <f t="shared" si="665"/>
        <v>62400</v>
      </c>
    </row>
    <row r="180" spans="2:116" outlineLevel="1" x14ac:dyDescent="0.2">
      <c r="B180" s="78" t="s">
        <v>137</v>
      </c>
      <c r="C180" s="7" t="s">
        <v>46</v>
      </c>
      <c r="D180" s="93">
        <v>0</v>
      </c>
      <c r="E180" s="190"/>
      <c r="F180" s="145">
        <f t="shared" si="673"/>
        <v>0</v>
      </c>
      <c r="G180" s="145">
        <f t="shared" si="673"/>
        <v>0</v>
      </c>
      <c r="H180" s="145">
        <f t="shared" si="673"/>
        <v>0</v>
      </c>
      <c r="I180" s="145">
        <f t="shared" si="673"/>
        <v>0</v>
      </c>
      <c r="J180" s="145">
        <f t="shared" si="673"/>
        <v>0</v>
      </c>
      <c r="K180" s="145">
        <f t="shared" si="673"/>
        <v>0</v>
      </c>
      <c r="L180" s="145">
        <f t="shared" si="673"/>
        <v>0</v>
      </c>
      <c r="M180" s="145">
        <f t="shared" si="673"/>
        <v>0</v>
      </c>
      <c r="N180" s="145">
        <f t="shared" si="673"/>
        <v>0</v>
      </c>
      <c r="O180" s="145">
        <f t="shared" si="673"/>
        <v>0</v>
      </c>
      <c r="P180" s="145">
        <f t="shared" si="673"/>
        <v>0</v>
      </c>
      <c r="Q180" s="145">
        <f t="shared" si="673"/>
        <v>0</v>
      </c>
      <c r="R180" s="148">
        <f t="shared" si="650"/>
        <v>0</v>
      </c>
      <c r="S180" s="7" t="s">
        <v>46</v>
      </c>
      <c r="T180" s="135">
        <f t="shared" si="667"/>
        <v>3333.3333333333335</v>
      </c>
      <c r="U180" s="190">
        <v>40000</v>
      </c>
      <c r="V180" s="236">
        <f t="shared" si="674"/>
        <v>0</v>
      </c>
      <c r="W180" s="236">
        <f t="shared" si="674"/>
        <v>0</v>
      </c>
      <c r="X180" s="236">
        <f t="shared" si="674"/>
        <v>0</v>
      </c>
      <c r="Y180" s="236">
        <f t="shared" si="674"/>
        <v>0</v>
      </c>
      <c r="Z180" s="236">
        <f t="shared" si="674"/>
        <v>0</v>
      </c>
      <c r="AA180" s="236">
        <f t="shared" si="674"/>
        <v>0</v>
      </c>
      <c r="AB180" s="236">
        <f t="shared" si="674"/>
        <v>0</v>
      </c>
      <c r="AC180" s="236">
        <f t="shared" si="674"/>
        <v>0</v>
      </c>
      <c r="AD180" s="236">
        <f t="shared" si="674"/>
        <v>0</v>
      </c>
      <c r="AE180" s="236">
        <f t="shared" si="674"/>
        <v>0</v>
      </c>
      <c r="AF180" s="236">
        <f t="shared" si="674"/>
        <v>0</v>
      </c>
      <c r="AG180" s="236">
        <f t="shared" si="674"/>
        <v>0</v>
      </c>
      <c r="AH180" s="237">
        <f t="shared" si="652"/>
        <v>0</v>
      </c>
      <c r="AI180" s="7" t="s">
        <v>46</v>
      </c>
      <c r="AJ180" s="135">
        <f t="shared" si="668"/>
        <v>3333.3333333333335</v>
      </c>
      <c r="AK180" s="190">
        <v>40000</v>
      </c>
      <c r="AL180" s="348">
        <f t="shared" si="675"/>
        <v>0</v>
      </c>
      <c r="AM180" s="348">
        <f t="shared" si="675"/>
        <v>0</v>
      </c>
      <c r="AN180" s="348">
        <f t="shared" si="675"/>
        <v>0</v>
      </c>
      <c r="AO180" s="348">
        <f t="shared" si="675"/>
        <v>0</v>
      </c>
      <c r="AP180" s="348">
        <f t="shared" si="675"/>
        <v>0</v>
      </c>
      <c r="AQ180" s="348">
        <f t="shared" si="675"/>
        <v>0</v>
      </c>
      <c r="AR180" s="348">
        <f t="shared" si="675"/>
        <v>0</v>
      </c>
      <c r="AS180" s="348">
        <f t="shared" si="675"/>
        <v>0</v>
      </c>
      <c r="AT180" s="348">
        <f t="shared" si="675"/>
        <v>0</v>
      </c>
      <c r="AU180" s="348">
        <f t="shared" si="675"/>
        <v>0</v>
      </c>
      <c r="AV180" s="348">
        <f t="shared" si="675"/>
        <v>0</v>
      </c>
      <c r="AW180" s="348">
        <f t="shared" si="675"/>
        <v>0</v>
      </c>
      <c r="AX180" s="350">
        <f t="shared" si="654"/>
        <v>0</v>
      </c>
      <c r="AY180" s="7" t="s">
        <v>46</v>
      </c>
      <c r="AZ180" s="135">
        <f t="shared" si="669"/>
        <v>6066.666666666667</v>
      </c>
      <c r="BA180" s="190">
        <f>35*2080</f>
        <v>72800</v>
      </c>
      <c r="BB180" s="467">
        <f t="shared" si="676"/>
        <v>0</v>
      </c>
      <c r="BC180" s="467">
        <f t="shared" si="676"/>
        <v>0</v>
      </c>
      <c r="BD180" s="467">
        <f t="shared" si="676"/>
        <v>0</v>
      </c>
      <c r="BE180" s="467">
        <f t="shared" si="676"/>
        <v>0</v>
      </c>
      <c r="BF180" s="467">
        <f t="shared" si="676"/>
        <v>0</v>
      </c>
      <c r="BG180" s="467">
        <f t="shared" si="676"/>
        <v>0</v>
      </c>
      <c r="BH180" s="467">
        <f t="shared" si="676"/>
        <v>0</v>
      </c>
      <c r="BI180" s="467">
        <f t="shared" si="676"/>
        <v>0</v>
      </c>
      <c r="BJ180" s="467">
        <f t="shared" si="676"/>
        <v>0</v>
      </c>
      <c r="BK180" s="467">
        <f t="shared" si="676"/>
        <v>0</v>
      </c>
      <c r="BL180" s="467">
        <f t="shared" si="676"/>
        <v>0</v>
      </c>
      <c r="BM180" s="467">
        <f t="shared" si="676"/>
        <v>0</v>
      </c>
      <c r="BN180" s="438">
        <f t="shared" si="656"/>
        <v>0</v>
      </c>
      <c r="BO180" s="7" t="s">
        <v>46</v>
      </c>
      <c r="BP180" s="135">
        <f t="shared" si="670"/>
        <v>6066.666666666667</v>
      </c>
      <c r="BQ180" s="190">
        <f>35*2080</f>
        <v>72800</v>
      </c>
      <c r="BR180" s="467">
        <f t="shared" si="677"/>
        <v>0</v>
      </c>
      <c r="BS180" s="467">
        <f t="shared" si="677"/>
        <v>0</v>
      </c>
      <c r="BT180" s="467">
        <f t="shared" si="677"/>
        <v>0</v>
      </c>
      <c r="BU180" s="467">
        <f t="shared" si="677"/>
        <v>0</v>
      </c>
      <c r="BV180" s="467">
        <f t="shared" si="677"/>
        <v>0</v>
      </c>
      <c r="BW180" s="467">
        <f t="shared" si="677"/>
        <v>0</v>
      </c>
      <c r="BX180" s="467">
        <f t="shared" si="677"/>
        <v>0</v>
      </c>
      <c r="BY180" s="467">
        <f t="shared" si="677"/>
        <v>0</v>
      </c>
      <c r="BZ180" s="467">
        <f t="shared" si="677"/>
        <v>0</v>
      </c>
      <c r="CA180" s="467">
        <f t="shared" si="677"/>
        <v>0</v>
      </c>
      <c r="CB180" s="467">
        <f t="shared" si="677"/>
        <v>0</v>
      </c>
      <c r="CC180" s="467">
        <f t="shared" si="677"/>
        <v>0</v>
      </c>
      <c r="CD180" s="438">
        <f t="shared" si="659"/>
        <v>0</v>
      </c>
      <c r="CF180" s="7" t="s">
        <v>46</v>
      </c>
      <c r="CG180" s="135">
        <f t="shared" si="671"/>
        <v>6066.666666666667</v>
      </c>
      <c r="CH180" s="190">
        <f>35*2080</f>
        <v>72800</v>
      </c>
      <c r="CI180" s="467">
        <f t="shared" si="678"/>
        <v>0</v>
      </c>
      <c r="CJ180" s="467">
        <f t="shared" si="678"/>
        <v>0</v>
      </c>
      <c r="CK180" s="467">
        <f t="shared" si="678"/>
        <v>0</v>
      </c>
      <c r="CL180" s="467">
        <f t="shared" si="678"/>
        <v>0</v>
      </c>
      <c r="CM180" s="467">
        <f t="shared" si="678"/>
        <v>0</v>
      </c>
      <c r="CN180" s="467">
        <f t="shared" si="678"/>
        <v>0</v>
      </c>
      <c r="CO180" s="467">
        <f t="shared" si="678"/>
        <v>0</v>
      </c>
      <c r="CP180" s="467">
        <f t="shared" si="678"/>
        <v>0</v>
      </c>
      <c r="CQ180" s="467">
        <f t="shared" si="678"/>
        <v>0</v>
      </c>
      <c r="CR180" s="467">
        <f t="shared" si="678"/>
        <v>0</v>
      </c>
      <c r="CS180" s="467">
        <f t="shared" si="678"/>
        <v>0</v>
      </c>
      <c r="CT180" s="467">
        <f t="shared" si="678"/>
        <v>0</v>
      </c>
      <c r="CU180" s="438">
        <f t="shared" si="662"/>
        <v>0</v>
      </c>
      <c r="CW180" s="7" t="s">
        <v>46</v>
      </c>
      <c r="CX180" s="135">
        <f t="shared" si="672"/>
        <v>6066.666666666667</v>
      </c>
      <c r="CY180" s="190">
        <f>35*2080</f>
        <v>72800</v>
      </c>
      <c r="CZ180" s="467">
        <f t="shared" si="679"/>
        <v>0</v>
      </c>
      <c r="DA180" s="467">
        <f t="shared" si="679"/>
        <v>0</v>
      </c>
      <c r="DB180" s="467">
        <f t="shared" si="679"/>
        <v>0</v>
      </c>
      <c r="DC180" s="467">
        <f t="shared" si="679"/>
        <v>0</v>
      </c>
      <c r="DD180" s="467">
        <f t="shared" si="679"/>
        <v>0</v>
      </c>
      <c r="DE180" s="467">
        <f t="shared" si="679"/>
        <v>0</v>
      </c>
      <c r="DF180" s="467">
        <f t="shared" si="679"/>
        <v>0</v>
      </c>
      <c r="DG180" s="467">
        <f t="shared" si="679"/>
        <v>0</v>
      </c>
      <c r="DH180" s="467">
        <f t="shared" si="679"/>
        <v>0</v>
      </c>
      <c r="DI180" s="467">
        <f t="shared" si="679"/>
        <v>0</v>
      </c>
      <c r="DJ180" s="467">
        <f t="shared" si="679"/>
        <v>0</v>
      </c>
      <c r="DK180" s="467">
        <f t="shared" si="679"/>
        <v>0</v>
      </c>
      <c r="DL180" s="438">
        <f t="shared" si="665"/>
        <v>0</v>
      </c>
    </row>
    <row r="181" spans="2:116" outlineLevel="1" x14ac:dyDescent="0.2">
      <c r="B181" s="78" t="s">
        <v>182</v>
      </c>
      <c r="C181" s="7" t="s">
        <v>46</v>
      </c>
      <c r="D181" s="93">
        <v>0</v>
      </c>
      <c r="E181" s="190"/>
      <c r="F181" s="145">
        <f t="shared" si="673"/>
        <v>0</v>
      </c>
      <c r="G181" s="145">
        <f t="shared" si="673"/>
        <v>0</v>
      </c>
      <c r="H181" s="145">
        <f t="shared" si="673"/>
        <v>0</v>
      </c>
      <c r="I181" s="145">
        <f t="shared" si="673"/>
        <v>0</v>
      </c>
      <c r="J181" s="145">
        <f t="shared" si="673"/>
        <v>0</v>
      </c>
      <c r="K181" s="145">
        <f t="shared" si="673"/>
        <v>0</v>
      </c>
      <c r="L181" s="145">
        <f t="shared" si="673"/>
        <v>0</v>
      </c>
      <c r="M181" s="145">
        <f t="shared" si="673"/>
        <v>0</v>
      </c>
      <c r="N181" s="145">
        <f t="shared" si="673"/>
        <v>0</v>
      </c>
      <c r="O181" s="145">
        <f t="shared" si="673"/>
        <v>0</v>
      </c>
      <c r="P181" s="145">
        <f t="shared" si="673"/>
        <v>0</v>
      </c>
      <c r="Q181" s="145">
        <f t="shared" si="673"/>
        <v>0</v>
      </c>
      <c r="R181" s="148">
        <f t="shared" si="650"/>
        <v>0</v>
      </c>
      <c r="S181" s="7" t="s">
        <v>46</v>
      </c>
      <c r="T181" s="93">
        <v>0</v>
      </c>
      <c r="U181" s="190"/>
      <c r="V181" s="236">
        <f t="shared" si="674"/>
        <v>0</v>
      </c>
      <c r="W181" s="236">
        <f t="shared" si="674"/>
        <v>0</v>
      </c>
      <c r="X181" s="236">
        <f t="shared" si="674"/>
        <v>0</v>
      </c>
      <c r="Y181" s="236">
        <f t="shared" si="674"/>
        <v>0</v>
      </c>
      <c r="Z181" s="236">
        <f t="shared" si="674"/>
        <v>0</v>
      </c>
      <c r="AA181" s="236">
        <f t="shared" si="674"/>
        <v>0</v>
      </c>
      <c r="AB181" s="236">
        <f t="shared" si="674"/>
        <v>0</v>
      </c>
      <c r="AC181" s="236">
        <f t="shared" si="674"/>
        <v>0</v>
      </c>
      <c r="AD181" s="236">
        <f t="shared" si="674"/>
        <v>0</v>
      </c>
      <c r="AE181" s="236">
        <f t="shared" si="674"/>
        <v>0</v>
      </c>
      <c r="AF181" s="236">
        <f t="shared" si="674"/>
        <v>0</v>
      </c>
      <c r="AG181" s="236">
        <f t="shared" si="674"/>
        <v>0</v>
      </c>
      <c r="AH181" s="237">
        <f t="shared" si="652"/>
        <v>0</v>
      </c>
      <c r="AI181" s="7" t="s">
        <v>46</v>
      </c>
      <c r="AJ181" s="135">
        <f t="shared" si="668"/>
        <v>3333.4166666666665</v>
      </c>
      <c r="AK181" s="190">
        <v>40001</v>
      </c>
      <c r="AL181" s="348">
        <f>$AJ181*AL120</f>
        <v>0</v>
      </c>
      <c r="AM181" s="349">
        <f t="shared" ref="AM181:AW181" si="683">$T181*AM122</f>
        <v>0</v>
      </c>
      <c r="AN181" s="349">
        <f t="shared" si="683"/>
        <v>0</v>
      </c>
      <c r="AO181" s="349">
        <f t="shared" si="683"/>
        <v>0</v>
      </c>
      <c r="AP181" s="349">
        <f t="shared" si="683"/>
        <v>0</v>
      </c>
      <c r="AQ181" s="349">
        <f t="shared" si="683"/>
        <v>0</v>
      </c>
      <c r="AR181" s="349">
        <f t="shared" si="683"/>
        <v>0</v>
      </c>
      <c r="AS181" s="349">
        <f t="shared" si="683"/>
        <v>0</v>
      </c>
      <c r="AT181" s="349">
        <f t="shared" si="683"/>
        <v>0</v>
      </c>
      <c r="AU181" s="349">
        <f t="shared" si="683"/>
        <v>0</v>
      </c>
      <c r="AV181" s="349">
        <f t="shared" si="683"/>
        <v>0</v>
      </c>
      <c r="AW181" s="349">
        <f t="shared" si="683"/>
        <v>0</v>
      </c>
      <c r="AX181" s="350">
        <f t="shared" si="654"/>
        <v>0</v>
      </c>
      <c r="AY181" s="7" t="s">
        <v>46</v>
      </c>
      <c r="AZ181" s="637">
        <f>BA181/12</f>
        <v>3333.4166666666665</v>
      </c>
      <c r="BA181" s="190">
        <v>40001</v>
      </c>
      <c r="BB181" s="467">
        <f>$AZ$181*BB120</f>
        <v>0</v>
      </c>
      <c r="BC181" s="467">
        <f t="shared" ref="BC181:BM181" si="684">$AZ$181*BC120</f>
        <v>0</v>
      </c>
      <c r="BD181" s="467">
        <f t="shared" si="684"/>
        <v>0</v>
      </c>
      <c r="BE181" s="467">
        <f t="shared" si="684"/>
        <v>0</v>
      </c>
      <c r="BF181" s="467">
        <f t="shared" si="684"/>
        <v>0</v>
      </c>
      <c r="BG181" s="467">
        <f t="shared" si="684"/>
        <v>0</v>
      </c>
      <c r="BH181" s="467">
        <f t="shared" si="684"/>
        <v>0</v>
      </c>
      <c r="BI181" s="467">
        <f t="shared" si="684"/>
        <v>0</v>
      </c>
      <c r="BJ181" s="467">
        <f t="shared" si="684"/>
        <v>0</v>
      </c>
      <c r="BK181" s="467">
        <f t="shared" si="684"/>
        <v>0</v>
      </c>
      <c r="BL181" s="467">
        <f t="shared" si="684"/>
        <v>0</v>
      </c>
      <c r="BM181" s="467">
        <f t="shared" si="684"/>
        <v>0</v>
      </c>
      <c r="BN181" s="438">
        <f t="shared" si="656"/>
        <v>0</v>
      </c>
      <c r="BO181" s="7" t="s">
        <v>46</v>
      </c>
      <c r="BP181" s="637">
        <f>BQ181/12</f>
        <v>3333.4166666666665</v>
      </c>
      <c r="BQ181" s="190">
        <v>40001</v>
      </c>
      <c r="BR181" s="467">
        <f>$BP$181*BR120</f>
        <v>0</v>
      </c>
      <c r="BS181" s="467">
        <f t="shared" ref="BS181:CC181" si="685">$BP$181*BS120</f>
        <v>0</v>
      </c>
      <c r="BT181" s="467">
        <f t="shared" si="685"/>
        <v>0</v>
      </c>
      <c r="BU181" s="467">
        <f t="shared" si="685"/>
        <v>0</v>
      </c>
      <c r="BV181" s="467">
        <f t="shared" si="685"/>
        <v>0</v>
      </c>
      <c r="BW181" s="467">
        <f t="shared" si="685"/>
        <v>0</v>
      </c>
      <c r="BX181" s="467">
        <f t="shared" si="685"/>
        <v>0</v>
      </c>
      <c r="BY181" s="467">
        <f t="shared" si="685"/>
        <v>0</v>
      </c>
      <c r="BZ181" s="467">
        <f t="shared" si="685"/>
        <v>0</v>
      </c>
      <c r="CA181" s="467">
        <f t="shared" si="685"/>
        <v>0</v>
      </c>
      <c r="CB181" s="467">
        <f t="shared" si="685"/>
        <v>0</v>
      </c>
      <c r="CC181" s="467">
        <f t="shared" si="685"/>
        <v>0</v>
      </c>
      <c r="CD181" s="438">
        <f t="shared" si="659"/>
        <v>0</v>
      </c>
      <c r="CF181" s="7" t="s">
        <v>46</v>
      </c>
      <c r="CG181" s="637">
        <f>CH181/12</f>
        <v>3333.4166666666665</v>
      </c>
      <c r="CH181" s="190">
        <v>40001</v>
      </c>
      <c r="CI181" s="467">
        <f>$BP$181*CI120</f>
        <v>0</v>
      </c>
      <c r="CJ181" s="467">
        <f t="shared" ref="CJ181:CT181" si="686">$BP$181*CJ120</f>
        <v>0</v>
      </c>
      <c r="CK181" s="467">
        <f t="shared" si="686"/>
        <v>0</v>
      </c>
      <c r="CL181" s="467">
        <f t="shared" si="686"/>
        <v>0</v>
      </c>
      <c r="CM181" s="467">
        <f t="shared" si="686"/>
        <v>0</v>
      </c>
      <c r="CN181" s="467">
        <f t="shared" si="686"/>
        <v>0</v>
      </c>
      <c r="CO181" s="467">
        <f t="shared" si="686"/>
        <v>0</v>
      </c>
      <c r="CP181" s="467">
        <f t="shared" si="686"/>
        <v>0</v>
      </c>
      <c r="CQ181" s="467">
        <f t="shared" si="686"/>
        <v>0</v>
      </c>
      <c r="CR181" s="467">
        <f t="shared" si="686"/>
        <v>0</v>
      </c>
      <c r="CS181" s="467">
        <f t="shared" si="686"/>
        <v>0</v>
      </c>
      <c r="CT181" s="467">
        <f t="shared" si="686"/>
        <v>0</v>
      </c>
      <c r="CU181" s="438">
        <f t="shared" si="662"/>
        <v>0</v>
      </c>
      <c r="CW181" s="7" t="s">
        <v>46</v>
      </c>
      <c r="CX181" s="637">
        <f>CY181/12</f>
        <v>3333.4166666666665</v>
      </c>
      <c r="CY181" s="190">
        <v>40001</v>
      </c>
      <c r="CZ181" s="467">
        <f>$BP$181*CZ120</f>
        <v>3333.4166666666665</v>
      </c>
      <c r="DA181" s="467">
        <f t="shared" ref="DA181:DK181" si="687">$BP$181*DA120</f>
        <v>3333.4166666666665</v>
      </c>
      <c r="DB181" s="467">
        <f t="shared" si="687"/>
        <v>3333.4166666666665</v>
      </c>
      <c r="DC181" s="467">
        <f t="shared" si="687"/>
        <v>3333.4166666666665</v>
      </c>
      <c r="DD181" s="467">
        <f t="shared" si="687"/>
        <v>3333.4166666666665</v>
      </c>
      <c r="DE181" s="467">
        <f t="shared" si="687"/>
        <v>6666.833333333333</v>
      </c>
      <c r="DF181" s="467">
        <f t="shared" si="687"/>
        <v>6666.833333333333</v>
      </c>
      <c r="DG181" s="467">
        <f t="shared" si="687"/>
        <v>6666.833333333333</v>
      </c>
      <c r="DH181" s="467">
        <f t="shared" si="687"/>
        <v>6666.833333333333</v>
      </c>
      <c r="DI181" s="467">
        <f t="shared" si="687"/>
        <v>6666.833333333333</v>
      </c>
      <c r="DJ181" s="467">
        <f t="shared" si="687"/>
        <v>6666.833333333333</v>
      </c>
      <c r="DK181" s="467">
        <f t="shared" si="687"/>
        <v>6666.833333333333</v>
      </c>
      <c r="DL181" s="438">
        <f t="shared" si="665"/>
        <v>63334.916666666672</v>
      </c>
    </row>
    <row r="182" spans="2:116" outlineLevel="1" x14ac:dyDescent="0.2">
      <c r="B182" s="78" t="s">
        <v>274</v>
      </c>
      <c r="C182" s="7" t="s">
        <v>46</v>
      </c>
      <c r="D182" s="93">
        <v>0</v>
      </c>
      <c r="E182" s="190"/>
      <c r="F182" s="145">
        <f t="shared" si="673"/>
        <v>0</v>
      </c>
      <c r="G182" s="145">
        <f t="shared" si="673"/>
        <v>0</v>
      </c>
      <c r="H182" s="145">
        <f t="shared" si="673"/>
        <v>0</v>
      </c>
      <c r="I182" s="145">
        <f t="shared" si="673"/>
        <v>0</v>
      </c>
      <c r="J182" s="145">
        <f t="shared" si="673"/>
        <v>0</v>
      </c>
      <c r="K182" s="145">
        <f t="shared" si="673"/>
        <v>0</v>
      </c>
      <c r="L182" s="145">
        <f t="shared" si="673"/>
        <v>0</v>
      </c>
      <c r="M182" s="145">
        <f t="shared" si="673"/>
        <v>0</v>
      </c>
      <c r="N182" s="145">
        <f t="shared" si="673"/>
        <v>0</v>
      </c>
      <c r="O182" s="145">
        <f t="shared" si="673"/>
        <v>0</v>
      </c>
      <c r="P182" s="145">
        <f t="shared" si="673"/>
        <v>0</v>
      </c>
      <c r="Q182" s="145">
        <f t="shared" si="673"/>
        <v>0</v>
      </c>
      <c r="R182" s="148">
        <f t="shared" si="650"/>
        <v>0</v>
      </c>
      <c r="S182" s="7" t="s">
        <v>46</v>
      </c>
      <c r="T182" s="93">
        <v>0</v>
      </c>
      <c r="U182" s="190"/>
      <c r="V182" s="236">
        <f t="shared" si="674"/>
        <v>0</v>
      </c>
      <c r="W182" s="236">
        <f t="shared" si="674"/>
        <v>0</v>
      </c>
      <c r="X182" s="236">
        <f t="shared" si="674"/>
        <v>0</v>
      </c>
      <c r="Y182" s="236">
        <f t="shared" si="674"/>
        <v>0</v>
      </c>
      <c r="Z182" s="236">
        <f t="shared" si="674"/>
        <v>0</v>
      </c>
      <c r="AA182" s="236">
        <f t="shared" si="674"/>
        <v>0</v>
      </c>
      <c r="AB182" s="236">
        <f t="shared" si="674"/>
        <v>0</v>
      </c>
      <c r="AC182" s="236">
        <f t="shared" si="674"/>
        <v>0</v>
      </c>
      <c r="AD182" s="236">
        <f t="shared" si="674"/>
        <v>0</v>
      </c>
      <c r="AE182" s="236">
        <f t="shared" si="674"/>
        <v>0</v>
      </c>
      <c r="AF182" s="236">
        <f t="shared" si="674"/>
        <v>0</v>
      </c>
      <c r="AG182" s="236">
        <f t="shared" si="674"/>
        <v>0</v>
      </c>
      <c r="AH182" s="237">
        <f t="shared" si="652"/>
        <v>0</v>
      </c>
      <c r="AI182" s="7" t="s">
        <v>46</v>
      </c>
      <c r="AJ182" s="135">
        <f t="shared" si="668"/>
        <v>5200</v>
      </c>
      <c r="AK182" s="190">
        <f>30*2080</f>
        <v>62400</v>
      </c>
      <c r="AL182" s="348">
        <f>$AJ182*AL121</f>
        <v>5200</v>
      </c>
      <c r="AM182" s="348">
        <f t="shared" ref="AM182:AW182" si="688">$AJ182*AM121</f>
        <v>5200</v>
      </c>
      <c r="AN182" s="348">
        <f t="shared" si="688"/>
        <v>5200</v>
      </c>
      <c r="AO182" s="348">
        <f t="shared" si="688"/>
        <v>5200</v>
      </c>
      <c r="AP182" s="348">
        <f t="shared" si="688"/>
        <v>5200</v>
      </c>
      <c r="AQ182" s="348">
        <f t="shared" si="688"/>
        <v>5200</v>
      </c>
      <c r="AR182" s="348">
        <f t="shared" si="688"/>
        <v>5200</v>
      </c>
      <c r="AS182" s="348">
        <f t="shared" si="688"/>
        <v>5200</v>
      </c>
      <c r="AT182" s="348">
        <f t="shared" si="688"/>
        <v>5200</v>
      </c>
      <c r="AU182" s="348">
        <f t="shared" si="688"/>
        <v>5200</v>
      </c>
      <c r="AV182" s="348">
        <f t="shared" si="688"/>
        <v>5200</v>
      </c>
      <c r="AW182" s="348">
        <f t="shared" si="688"/>
        <v>5200</v>
      </c>
      <c r="AX182" s="350">
        <f t="shared" si="654"/>
        <v>62400</v>
      </c>
      <c r="AY182" s="7" t="s">
        <v>46</v>
      </c>
      <c r="AZ182" s="637">
        <f>BA182/12</f>
        <v>5200</v>
      </c>
      <c r="BA182" s="190">
        <f>30*2080</f>
        <v>62400</v>
      </c>
      <c r="BB182" s="467">
        <f>AZ182*BB121</f>
        <v>10400</v>
      </c>
      <c r="BC182" s="437">
        <f>BB182</f>
        <v>10400</v>
      </c>
      <c r="BD182" s="437">
        <f t="shared" ref="BD182:BM184" si="689">BC182</f>
        <v>10400</v>
      </c>
      <c r="BE182" s="437">
        <f t="shared" si="689"/>
        <v>10400</v>
      </c>
      <c r="BF182" s="437">
        <f t="shared" si="689"/>
        <v>10400</v>
      </c>
      <c r="BG182" s="437">
        <f t="shared" si="689"/>
        <v>10400</v>
      </c>
      <c r="BH182" s="437">
        <f t="shared" si="689"/>
        <v>10400</v>
      </c>
      <c r="BI182" s="437">
        <f t="shared" si="689"/>
        <v>10400</v>
      </c>
      <c r="BJ182" s="437">
        <f t="shared" si="689"/>
        <v>10400</v>
      </c>
      <c r="BK182" s="437">
        <f t="shared" si="689"/>
        <v>10400</v>
      </c>
      <c r="BL182" s="437">
        <f t="shared" si="689"/>
        <v>10400</v>
      </c>
      <c r="BM182" s="437">
        <f t="shared" si="689"/>
        <v>10400</v>
      </c>
      <c r="BN182" s="438">
        <f t="shared" si="656"/>
        <v>124800</v>
      </c>
      <c r="BO182" s="7" t="s">
        <v>46</v>
      </c>
      <c r="BP182" s="637">
        <f>BQ182/12</f>
        <v>5200</v>
      </c>
      <c r="BQ182" s="190">
        <f>30*2080</f>
        <v>62400</v>
      </c>
      <c r="BR182" s="467">
        <f>BP182*BR121</f>
        <v>15600</v>
      </c>
      <c r="BS182" s="437">
        <f>BR182</f>
        <v>15600</v>
      </c>
      <c r="BT182" s="437">
        <f t="shared" ref="BT182:CC184" si="690">BS182</f>
        <v>15600</v>
      </c>
      <c r="BU182" s="437">
        <f t="shared" si="690"/>
        <v>15600</v>
      </c>
      <c r="BV182" s="437">
        <f t="shared" si="690"/>
        <v>15600</v>
      </c>
      <c r="BW182" s="437">
        <f t="shared" si="690"/>
        <v>15600</v>
      </c>
      <c r="BX182" s="437">
        <f t="shared" si="690"/>
        <v>15600</v>
      </c>
      <c r="BY182" s="437">
        <f t="shared" si="690"/>
        <v>15600</v>
      </c>
      <c r="BZ182" s="437">
        <f t="shared" si="690"/>
        <v>15600</v>
      </c>
      <c r="CA182" s="437">
        <f t="shared" si="690"/>
        <v>15600</v>
      </c>
      <c r="CB182" s="437">
        <f t="shared" si="690"/>
        <v>15600</v>
      </c>
      <c r="CC182" s="437">
        <f t="shared" si="690"/>
        <v>15600</v>
      </c>
      <c r="CD182" s="438">
        <f t="shared" si="659"/>
        <v>187200</v>
      </c>
      <c r="CF182" s="7" t="s">
        <v>46</v>
      </c>
      <c r="CG182" s="637">
        <f>CH182/12</f>
        <v>5200</v>
      </c>
      <c r="CH182" s="190">
        <f>30*2080</f>
        <v>62400</v>
      </c>
      <c r="CI182" s="467">
        <f>CG182*CI121</f>
        <v>20800</v>
      </c>
      <c r="CJ182" s="437">
        <f>CI182</f>
        <v>20800</v>
      </c>
      <c r="CK182" s="437">
        <f t="shared" ref="CK182:CT184" si="691">CJ182</f>
        <v>20800</v>
      </c>
      <c r="CL182" s="437">
        <f t="shared" si="691"/>
        <v>20800</v>
      </c>
      <c r="CM182" s="437">
        <f t="shared" si="691"/>
        <v>20800</v>
      </c>
      <c r="CN182" s="437">
        <f t="shared" si="691"/>
        <v>20800</v>
      </c>
      <c r="CO182" s="437">
        <f t="shared" si="691"/>
        <v>20800</v>
      </c>
      <c r="CP182" s="437">
        <f t="shared" si="691"/>
        <v>20800</v>
      </c>
      <c r="CQ182" s="437">
        <f t="shared" si="691"/>
        <v>20800</v>
      </c>
      <c r="CR182" s="437">
        <f t="shared" si="691"/>
        <v>20800</v>
      </c>
      <c r="CS182" s="437">
        <f t="shared" si="691"/>
        <v>20800</v>
      </c>
      <c r="CT182" s="437">
        <f t="shared" si="691"/>
        <v>20800</v>
      </c>
      <c r="CU182" s="438">
        <f t="shared" si="662"/>
        <v>249600</v>
      </c>
      <c r="CW182" s="7" t="s">
        <v>46</v>
      </c>
      <c r="CX182" s="637">
        <f>CY182/12</f>
        <v>5200</v>
      </c>
      <c r="CY182" s="190">
        <f>30*2080</f>
        <v>62400</v>
      </c>
      <c r="CZ182" s="467">
        <f>CX182*CZ121</f>
        <v>26000</v>
      </c>
      <c r="DA182" s="437">
        <f>CZ182</f>
        <v>26000</v>
      </c>
      <c r="DB182" s="437">
        <f t="shared" ref="DB182:DK184" si="692">DA182</f>
        <v>26000</v>
      </c>
      <c r="DC182" s="437">
        <f t="shared" si="692"/>
        <v>26000</v>
      </c>
      <c r="DD182" s="437">
        <f t="shared" si="692"/>
        <v>26000</v>
      </c>
      <c r="DE182" s="437">
        <f t="shared" si="692"/>
        <v>26000</v>
      </c>
      <c r="DF182" s="437">
        <f t="shared" si="692"/>
        <v>26000</v>
      </c>
      <c r="DG182" s="437">
        <f t="shared" si="692"/>
        <v>26000</v>
      </c>
      <c r="DH182" s="437">
        <f t="shared" si="692"/>
        <v>26000</v>
      </c>
      <c r="DI182" s="437">
        <f t="shared" si="692"/>
        <v>26000</v>
      </c>
      <c r="DJ182" s="437">
        <f t="shared" si="692"/>
        <v>26000</v>
      </c>
      <c r="DK182" s="437">
        <f t="shared" si="692"/>
        <v>26000</v>
      </c>
      <c r="DL182" s="438">
        <f t="shared" si="665"/>
        <v>312000</v>
      </c>
    </row>
    <row r="183" spans="2:116" outlineLevel="1" x14ac:dyDescent="0.2">
      <c r="B183" s="78" t="s">
        <v>276</v>
      </c>
      <c r="C183" s="7" t="s">
        <v>46</v>
      </c>
      <c r="D183" s="93">
        <v>0</v>
      </c>
      <c r="E183" s="190"/>
      <c r="F183" s="145">
        <f t="shared" si="673"/>
        <v>0</v>
      </c>
      <c r="G183" s="145">
        <f t="shared" si="673"/>
        <v>0</v>
      </c>
      <c r="H183" s="145">
        <f t="shared" si="673"/>
        <v>0</v>
      </c>
      <c r="I183" s="145">
        <f t="shared" si="673"/>
        <v>0</v>
      </c>
      <c r="J183" s="145">
        <f t="shared" si="673"/>
        <v>0</v>
      </c>
      <c r="K183" s="145">
        <f t="shared" si="673"/>
        <v>0</v>
      </c>
      <c r="L183" s="145">
        <f t="shared" si="673"/>
        <v>0</v>
      </c>
      <c r="M183" s="145">
        <f t="shared" si="673"/>
        <v>0</v>
      </c>
      <c r="N183" s="145">
        <f t="shared" si="673"/>
        <v>0</v>
      </c>
      <c r="O183" s="145">
        <f t="shared" si="673"/>
        <v>0</v>
      </c>
      <c r="P183" s="145">
        <f t="shared" si="673"/>
        <v>0</v>
      </c>
      <c r="Q183" s="145">
        <f t="shared" si="673"/>
        <v>0</v>
      </c>
      <c r="R183" s="148">
        <f t="shared" si="650"/>
        <v>0</v>
      </c>
      <c r="S183" s="7" t="s">
        <v>46</v>
      </c>
      <c r="T183" s="93">
        <v>0</v>
      </c>
      <c r="U183" s="190"/>
      <c r="V183" s="236">
        <f t="shared" si="674"/>
        <v>0</v>
      </c>
      <c r="W183" s="236">
        <f t="shared" si="674"/>
        <v>0</v>
      </c>
      <c r="X183" s="236">
        <f t="shared" si="674"/>
        <v>0</v>
      </c>
      <c r="Y183" s="236">
        <f t="shared" si="674"/>
        <v>0</v>
      </c>
      <c r="Z183" s="236">
        <f t="shared" si="674"/>
        <v>0</v>
      </c>
      <c r="AA183" s="236">
        <f t="shared" si="674"/>
        <v>0</v>
      </c>
      <c r="AB183" s="236">
        <f t="shared" si="674"/>
        <v>0</v>
      </c>
      <c r="AC183" s="236">
        <f t="shared" si="674"/>
        <v>0</v>
      </c>
      <c r="AD183" s="236">
        <f t="shared" si="674"/>
        <v>0</v>
      </c>
      <c r="AE183" s="236">
        <f t="shared" si="674"/>
        <v>0</v>
      </c>
      <c r="AF183" s="236">
        <f t="shared" si="674"/>
        <v>0</v>
      </c>
      <c r="AG183" s="236">
        <f t="shared" si="674"/>
        <v>0</v>
      </c>
      <c r="AH183" s="237">
        <f t="shared" si="652"/>
        <v>0</v>
      </c>
      <c r="AI183" s="7" t="s">
        <v>46</v>
      </c>
      <c r="AJ183" s="135">
        <f t="shared" si="668"/>
        <v>11266.666666666666</v>
      </c>
      <c r="AK183" s="190">
        <f>65*2080</f>
        <v>135200</v>
      </c>
      <c r="AL183" s="348">
        <f t="shared" ref="AL183:AL193" si="693">AJ183*AL122</f>
        <v>0</v>
      </c>
      <c r="AM183" s="349">
        <f>AL183</f>
        <v>0</v>
      </c>
      <c r="AN183" s="349">
        <f t="shared" ref="AN183:AW184" si="694">AM183</f>
        <v>0</v>
      </c>
      <c r="AO183" s="349">
        <f t="shared" si="694"/>
        <v>0</v>
      </c>
      <c r="AP183" s="349">
        <f t="shared" si="694"/>
        <v>0</v>
      </c>
      <c r="AQ183" s="349">
        <f t="shared" si="694"/>
        <v>0</v>
      </c>
      <c r="AR183" s="349">
        <f t="shared" si="694"/>
        <v>0</v>
      </c>
      <c r="AS183" s="349">
        <f t="shared" si="694"/>
        <v>0</v>
      </c>
      <c r="AT183" s="349">
        <f t="shared" si="694"/>
        <v>0</v>
      </c>
      <c r="AU183" s="349">
        <f t="shared" si="694"/>
        <v>0</v>
      </c>
      <c r="AV183" s="349">
        <f t="shared" si="694"/>
        <v>0</v>
      </c>
      <c r="AW183" s="349">
        <f t="shared" si="694"/>
        <v>0</v>
      </c>
      <c r="AX183" s="350">
        <f t="shared" si="654"/>
        <v>0</v>
      </c>
      <c r="AY183" s="7" t="s">
        <v>46</v>
      </c>
      <c r="AZ183" s="135">
        <f>BA183/12</f>
        <v>11266.666666666666</v>
      </c>
      <c r="BA183" s="190">
        <f>65*2080</f>
        <v>135200</v>
      </c>
      <c r="BB183" s="467">
        <f>AZ183*BB122</f>
        <v>0</v>
      </c>
      <c r="BC183" s="437">
        <f>BB183</f>
        <v>0</v>
      </c>
      <c r="BD183" s="437">
        <f t="shared" si="689"/>
        <v>0</v>
      </c>
      <c r="BE183" s="437">
        <f t="shared" si="689"/>
        <v>0</v>
      </c>
      <c r="BF183" s="437">
        <f t="shared" si="689"/>
        <v>0</v>
      </c>
      <c r="BG183" s="437">
        <f t="shared" si="689"/>
        <v>0</v>
      </c>
      <c r="BH183" s="437">
        <f t="shared" si="689"/>
        <v>0</v>
      </c>
      <c r="BI183" s="437">
        <f t="shared" si="689"/>
        <v>0</v>
      </c>
      <c r="BJ183" s="437">
        <f t="shared" si="689"/>
        <v>0</v>
      </c>
      <c r="BK183" s="437">
        <f t="shared" si="689"/>
        <v>0</v>
      </c>
      <c r="BL183" s="437">
        <f t="shared" si="689"/>
        <v>0</v>
      </c>
      <c r="BM183" s="437">
        <f t="shared" si="689"/>
        <v>0</v>
      </c>
      <c r="BN183" s="438">
        <f t="shared" si="656"/>
        <v>0</v>
      </c>
      <c r="BO183" s="7" t="s">
        <v>46</v>
      </c>
      <c r="BP183" s="135">
        <f>BQ183/12</f>
        <v>11266.666666666666</v>
      </c>
      <c r="BQ183" s="190">
        <f>65*2080</f>
        <v>135200</v>
      </c>
      <c r="BR183" s="467">
        <f>BP183*BR122</f>
        <v>11266.666666666666</v>
      </c>
      <c r="BS183" s="437">
        <f>BR183</f>
        <v>11266.666666666666</v>
      </c>
      <c r="BT183" s="437">
        <f t="shared" si="690"/>
        <v>11266.666666666666</v>
      </c>
      <c r="BU183" s="437">
        <f t="shared" si="690"/>
        <v>11266.666666666666</v>
      </c>
      <c r="BV183" s="437">
        <f t="shared" si="690"/>
        <v>11266.666666666666</v>
      </c>
      <c r="BW183" s="437">
        <f t="shared" si="690"/>
        <v>11266.666666666666</v>
      </c>
      <c r="BX183" s="437">
        <f t="shared" si="690"/>
        <v>11266.666666666666</v>
      </c>
      <c r="BY183" s="437">
        <f t="shared" si="690"/>
        <v>11266.666666666666</v>
      </c>
      <c r="BZ183" s="437">
        <f t="shared" si="690"/>
        <v>11266.666666666666</v>
      </c>
      <c r="CA183" s="437">
        <f t="shared" si="690"/>
        <v>11266.666666666666</v>
      </c>
      <c r="CB183" s="437">
        <f t="shared" si="690"/>
        <v>11266.666666666666</v>
      </c>
      <c r="CC183" s="437">
        <f t="shared" si="690"/>
        <v>11266.666666666666</v>
      </c>
      <c r="CD183" s="438">
        <f t="shared" si="659"/>
        <v>135200.00000000003</v>
      </c>
      <c r="CF183" s="7" t="s">
        <v>46</v>
      </c>
      <c r="CG183" s="135">
        <f>CH183/12</f>
        <v>11266.666666666666</v>
      </c>
      <c r="CH183" s="190">
        <f>65*2080</f>
        <v>135200</v>
      </c>
      <c r="CI183" s="467">
        <f>CG183*CI122</f>
        <v>22533.333333333332</v>
      </c>
      <c r="CJ183" s="437">
        <f>CI183</f>
        <v>22533.333333333332</v>
      </c>
      <c r="CK183" s="437">
        <f t="shared" si="691"/>
        <v>22533.333333333332</v>
      </c>
      <c r="CL183" s="437">
        <f t="shared" si="691"/>
        <v>22533.333333333332</v>
      </c>
      <c r="CM183" s="437">
        <f t="shared" si="691"/>
        <v>22533.333333333332</v>
      </c>
      <c r="CN183" s="437">
        <f t="shared" si="691"/>
        <v>22533.333333333332</v>
      </c>
      <c r="CO183" s="437">
        <f t="shared" si="691"/>
        <v>22533.333333333332</v>
      </c>
      <c r="CP183" s="437">
        <f t="shared" si="691"/>
        <v>22533.333333333332</v>
      </c>
      <c r="CQ183" s="437">
        <f t="shared" si="691"/>
        <v>22533.333333333332</v>
      </c>
      <c r="CR183" s="437">
        <f t="shared" si="691"/>
        <v>22533.333333333332</v>
      </c>
      <c r="CS183" s="437">
        <f t="shared" si="691"/>
        <v>22533.333333333332</v>
      </c>
      <c r="CT183" s="437">
        <f t="shared" si="691"/>
        <v>22533.333333333332</v>
      </c>
      <c r="CU183" s="438">
        <f t="shared" si="662"/>
        <v>270400.00000000006</v>
      </c>
      <c r="CW183" s="7" t="s">
        <v>46</v>
      </c>
      <c r="CX183" s="135">
        <f>CY183/12</f>
        <v>11266.666666666666</v>
      </c>
      <c r="CY183" s="190">
        <f>65*2080</f>
        <v>135200</v>
      </c>
      <c r="CZ183" s="467">
        <f>CX183*CZ122</f>
        <v>22533.333333333332</v>
      </c>
      <c r="DA183" s="437">
        <f>CZ183</f>
        <v>22533.333333333332</v>
      </c>
      <c r="DB183" s="437">
        <f t="shared" si="692"/>
        <v>22533.333333333332</v>
      </c>
      <c r="DC183" s="437">
        <f t="shared" si="692"/>
        <v>22533.333333333332</v>
      </c>
      <c r="DD183" s="437">
        <f t="shared" si="692"/>
        <v>22533.333333333332</v>
      </c>
      <c r="DE183" s="437">
        <f t="shared" si="692"/>
        <v>22533.333333333332</v>
      </c>
      <c r="DF183" s="437">
        <f t="shared" si="692"/>
        <v>22533.333333333332</v>
      </c>
      <c r="DG183" s="437">
        <f t="shared" si="692"/>
        <v>22533.333333333332</v>
      </c>
      <c r="DH183" s="437">
        <f t="shared" si="692"/>
        <v>22533.333333333332</v>
      </c>
      <c r="DI183" s="437">
        <f t="shared" si="692"/>
        <v>22533.333333333332</v>
      </c>
      <c r="DJ183" s="437">
        <f t="shared" si="692"/>
        <v>22533.333333333332</v>
      </c>
      <c r="DK183" s="437">
        <f t="shared" si="692"/>
        <v>22533.333333333332</v>
      </c>
      <c r="DL183" s="438">
        <f t="shared" si="665"/>
        <v>270400.00000000006</v>
      </c>
    </row>
    <row r="184" spans="2:116" outlineLevel="1" x14ac:dyDescent="0.2">
      <c r="B184" s="78" t="s">
        <v>278</v>
      </c>
      <c r="C184" s="7" t="s">
        <v>46</v>
      </c>
      <c r="D184" s="93">
        <v>0</v>
      </c>
      <c r="E184" s="190"/>
      <c r="F184" s="145">
        <f t="shared" si="673"/>
        <v>0</v>
      </c>
      <c r="G184" s="145">
        <f t="shared" si="673"/>
        <v>0</v>
      </c>
      <c r="H184" s="145">
        <f t="shared" si="673"/>
        <v>0</v>
      </c>
      <c r="I184" s="145">
        <f t="shared" si="673"/>
        <v>0</v>
      </c>
      <c r="J184" s="145">
        <f t="shared" si="673"/>
        <v>0</v>
      </c>
      <c r="K184" s="145">
        <f t="shared" si="673"/>
        <v>0</v>
      </c>
      <c r="L184" s="145">
        <f t="shared" si="673"/>
        <v>0</v>
      </c>
      <c r="M184" s="145">
        <f t="shared" si="673"/>
        <v>0</v>
      </c>
      <c r="N184" s="145">
        <f t="shared" si="673"/>
        <v>0</v>
      </c>
      <c r="O184" s="145">
        <f t="shared" si="673"/>
        <v>0</v>
      </c>
      <c r="P184" s="145">
        <f t="shared" si="673"/>
        <v>0</v>
      </c>
      <c r="Q184" s="145">
        <f t="shared" si="673"/>
        <v>0</v>
      </c>
      <c r="R184" s="148">
        <f t="shared" si="650"/>
        <v>0</v>
      </c>
      <c r="S184" s="7" t="s">
        <v>46</v>
      </c>
      <c r="T184" s="93">
        <v>0</v>
      </c>
      <c r="U184" s="190"/>
      <c r="V184" s="236">
        <f t="shared" si="674"/>
        <v>0</v>
      </c>
      <c r="W184" s="236">
        <f t="shared" si="674"/>
        <v>0</v>
      </c>
      <c r="X184" s="236">
        <f t="shared" si="674"/>
        <v>0</v>
      </c>
      <c r="Y184" s="236">
        <f t="shared" si="674"/>
        <v>0</v>
      </c>
      <c r="Z184" s="236">
        <f t="shared" si="674"/>
        <v>0</v>
      </c>
      <c r="AA184" s="236">
        <f t="shared" si="674"/>
        <v>0</v>
      </c>
      <c r="AB184" s="236">
        <f t="shared" si="674"/>
        <v>0</v>
      </c>
      <c r="AC184" s="236">
        <f t="shared" si="674"/>
        <v>0</v>
      </c>
      <c r="AD184" s="236">
        <f t="shared" si="674"/>
        <v>0</v>
      </c>
      <c r="AE184" s="236">
        <f t="shared" si="674"/>
        <v>0</v>
      </c>
      <c r="AF184" s="236">
        <f t="shared" si="674"/>
        <v>0</v>
      </c>
      <c r="AG184" s="236">
        <f t="shared" si="674"/>
        <v>0</v>
      </c>
      <c r="AH184" s="237">
        <f t="shared" si="652"/>
        <v>0</v>
      </c>
      <c r="AI184" s="7" t="s">
        <v>46</v>
      </c>
      <c r="AJ184" s="135">
        <f t="shared" si="668"/>
        <v>11266.666666666666</v>
      </c>
      <c r="AK184" s="190">
        <f>65*2080</f>
        <v>135200</v>
      </c>
      <c r="AL184" s="348">
        <f t="shared" si="693"/>
        <v>0</v>
      </c>
      <c r="AM184" s="349">
        <f>AL184</f>
        <v>0</v>
      </c>
      <c r="AN184" s="349">
        <f t="shared" si="694"/>
        <v>0</v>
      </c>
      <c r="AO184" s="349">
        <f t="shared" si="694"/>
        <v>0</v>
      </c>
      <c r="AP184" s="349">
        <f t="shared" si="694"/>
        <v>0</v>
      </c>
      <c r="AQ184" s="349">
        <f t="shared" si="694"/>
        <v>0</v>
      </c>
      <c r="AR184" s="349">
        <f t="shared" si="694"/>
        <v>0</v>
      </c>
      <c r="AS184" s="349">
        <f t="shared" si="694"/>
        <v>0</v>
      </c>
      <c r="AT184" s="349">
        <f t="shared" si="694"/>
        <v>0</v>
      </c>
      <c r="AU184" s="349">
        <f t="shared" si="694"/>
        <v>0</v>
      </c>
      <c r="AV184" s="349">
        <f t="shared" si="694"/>
        <v>0</v>
      </c>
      <c r="AW184" s="349">
        <f t="shared" si="694"/>
        <v>0</v>
      </c>
      <c r="AX184" s="350">
        <f t="shared" si="654"/>
        <v>0</v>
      </c>
      <c r="AY184" s="7" t="s">
        <v>46</v>
      </c>
      <c r="AZ184" s="135">
        <f>BA184/12</f>
        <v>11266.666666666666</v>
      </c>
      <c r="BA184" s="190">
        <f>65*2080</f>
        <v>135200</v>
      </c>
      <c r="BB184" s="467">
        <f>AZ184*BB123</f>
        <v>0</v>
      </c>
      <c r="BC184" s="437">
        <f>BB184</f>
        <v>0</v>
      </c>
      <c r="BD184" s="437">
        <f t="shared" si="689"/>
        <v>0</v>
      </c>
      <c r="BE184" s="437">
        <f t="shared" si="689"/>
        <v>0</v>
      </c>
      <c r="BF184" s="437">
        <f t="shared" si="689"/>
        <v>0</v>
      </c>
      <c r="BG184" s="437">
        <f t="shared" si="689"/>
        <v>0</v>
      </c>
      <c r="BH184" s="437">
        <f t="shared" si="689"/>
        <v>0</v>
      </c>
      <c r="BI184" s="437">
        <f t="shared" si="689"/>
        <v>0</v>
      </c>
      <c r="BJ184" s="437">
        <f t="shared" si="689"/>
        <v>0</v>
      </c>
      <c r="BK184" s="437">
        <f t="shared" si="689"/>
        <v>0</v>
      </c>
      <c r="BL184" s="437">
        <f t="shared" si="689"/>
        <v>0</v>
      </c>
      <c r="BM184" s="437">
        <f t="shared" si="689"/>
        <v>0</v>
      </c>
      <c r="BN184" s="438">
        <f t="shared" si="656"/>
        <v>0</v>
      </c>
      <c r="BO184" s="7" t="s">
        <v>46</v>
      </c>
      <c r="BP184" s="135">
        <f>BQ184/12</f>
        <v>11266.666666666666</v>
      </c>
      <c r="BQ184" s="190">
        <f>65*2080</f>
        <v>135200</v>
      </c>
      <c r="BR184" s="467">
        <f>BP184*BR123</f>
        <v>0</v>
      </c>
      <c r="BS184" s="437">
        <f>BR184</f>
        <v>0</v>
      </c>
      <c r="BT184" s="437">
        <f t="shared" si="690"/>
        <v>0</v>
      </c>
      <c r="BU184" s="437">
        <f t="shared" si="690"/>
        <v>0</v>
      </c>
      <c r="BV184" s="437">
        <f t="shared" si="690"/>
        <v>0</v>
      </c>
      <c r="BW184" s="437">
        <f t="shared" si="690"/>
        <v>0</v>
      </c>
      <c r="BX184" s="437">
        <f t="shared" si="690"/>
        <v>0</v>
      </c>
      <c r="BY184" s="437">
        <f t="shared" si="690"/>
        <v>0</v>
      </c>
      <c r="BZ184" s="437">
        <f t="shared" si="690"/>
        <v>0</v>
      </c>
      <c r="CA184" s="437">
        <f t="shared" si="690"/>
        <v>0</v>
      </c>
      <c r="CB184" s="437">
        <f t="shared" si="690"/>
        <v>0</v>
      </c>
      <c r="CC184" s="437">
        <f t="shared" si="690"/>
        <v>0</v>
      </c>
      <c r="CD184" s="438">
        <f t="shared" si="659"/>
        <v>0</v>
      </c>
      <c r="CF184" s="7" t="s">
        <v>46</v>
      </c>
      <c r="CG184" s="135">
        <f>CH184/12</f>
        <v>11266.666666666666</v>
      </c>
      <c r="CH184" s="190">
        <f>65*2080</f>
        <v>135200</v>
      </c>
      <c r="CI184" s="467">
        <f>CG184*CI123</f>
        <v>0</v>
      </c>
      <c r="CJ184" s="437">
        <f>CI184</f>
        <v>0</v>
      </c>
      <c r="CK184" s="437">
        <f t="shared" si="691"/>
        <v>0</v>
      </c>
      <c r="CL184" s="437">
        <f t="shared" si="691"/>
        <v>0</v>
      </c>
      <c r="CM184" s="437">
        <f t="shared" si="691"/>
        <v>0</v>
      </c>
      <c r="CN184" s="437">
        <f t="shared" si="691"/>
        <v>0</v>
      </c>
      <c r="CO184" s="437">
        <f t="shared" si="691"/>
        <v>0</v>
      </c>
      <c r="CP184" s="437">
        <f t="shared" si="691"/>
        <v>0</v>
      </c>
      <c r="CQ184" s="437">
        <f t="shared" si="691"/>
        <v>0</v>
      </c>
      <c r="CR184" s="437">
        <f t="shared" si="691"/>
        <v>0</v>
      </c>
      <c r="CS184" s="437">
        <f t="shared" si="691"/>
        <v>0</v>
      </c>
      <c r="CT184" s="437">
        <f t="shared" si="691"/>
        <v>0</v>
      </c>
      <c r="CU184" s="438">
        <f t="shared" si="662"/>
        <v>0</v>
      </c>
      <c r="CW184" s="7" t="s">
        <v>46</v>
      </c>
      <c r="CX184" s="135">
        <f>CY184/12</f>
        <v>11266.666666666666</v>
      </c>
      <c r="CY184" s="190">
        <f>65*2080</f>
        <v>135200</v>
      </c>
      <c r="CZ184" s="467">
        <f>CX184*CZ123</f>
        <v>11266.666666666666</v>
      </c>
      <c r="DA184" s="437">
        <f>CZ184</f>
        <v>11266.666666666666</v>
      </c>
      <c r="DB184" s="437">
        <f t="shared" si="692"/>
        <v>11266.666666666666</v>
      </c>
      <c r="DC184" s="437">
        <f t="shared" si="692"/>
        <v>11266.666666666666</v>
      </c>
      <c r="DD184" s="437">
        <f t="shared" si="692"/>
        <v>11266.666666666666</v>
      </c>
      <c r="DE184" s="437">
        <f t="shared" si="692"/>
        <v>11266.666666666666</v>
      </c>
      <c r="DF184" s="437">
        <f t="shared" si="692"/>
        <v>11266.666666666666</v>
      </c>
      <c r="DG184" s="437">
        <f t="shared" si="692"/>
        <v>11266.666666666666</v>
      </c>
      <c r="DH184" s="437">
        <f t="shared" si="692"/>
        <v>11266.666666666666</v>
      </c>
      <c r="DI184" s="437">
        <f t="shared" si="692"/>
        <v>11266.666666666666</v>
      </c>
      <c r="DJ184" s="437">
        <f t="shared" si="692"/>
        <v>11266.666666666666</v>
      </c>
      <c r="DK184" s="437">
        <f t="shared" si="692"/>
        <v>11266.666666666666</v>
      </c>
      <c r="DL184" s="438">
        <f t="shared" si="665"/>
        <v>135200.00000000003</v>
      </c>
    </row>
    <row r="185" spans="2:116" outlineLevel="1" x14ac:dyDescent="0.2">
      <c r="B185" s="78" t="s">
        <v>35</v>
      </c>
      <c r="C185" s="7" t="s">
        <v>46</v>
      </c>
      <c r="D185" s="93">
        <v>0</v>
      </c>
      <c r="E185" s="190"/>
      <c r="F185" s="145">
        <f t="shared" ref="F185:Q193" si="695">$D185*F126</f>
        <v>0</v>
      </c>
      <c r="G185" s="145">
        <f t="shared" si="695"/>
        <v>0</v>
      </c>
      <c r="H185" s="145">
        <f t="shared" si="695"/>
        <v>0</v>
      </c>
      <c r="I185" s="145">
        <f t="shared" si="695"/>
        <v>0</v>
      </c>
      <c r="J185" s="145">
        <f t="shared" si="695"/>
        <v>0</v>
      </c>
      <c r="K185" s="145">
        <f t="shared" si="695"/>
        <v>0</v>
      </c>
      <c r="L185" s="145">
        <f t="shared" si="695"/>
        <v>0</v>
      </c>
      <c r="M185" s="145">
        <f t="shared" si="695"/>
        <v>0</v>
      </c>
      <c r="N185" s="145">
        <f t="shared" si="695"/>
        <v>0</v>
      </c>
      <c r="O185" s="145">
        <f t="shared" si="695"/>
        <v>0</v>
      </c>
      <c r="P185" s="145">
        <f t="shared" si="695"/>
        <v>0</v>
      </c>
      <c r="Q185" s="145">
        <f t="shared" si="695"/>
        <v>0</v>
      </c>
      <c r="R185" s="148">
        <f t="shared" si="650"/>
        <v>0</v>
      </c>
      <c r="S185" s="7" t="s">
        <v>46</v>
      </c>
      <c r="T185" s="93">
        <v>0</v>
      </c>
      <c r="U185" s="190"/>
      <c r="V185" s="236">
        <f t="shared" si="674"/>
        <v>0</v>
      </c>
      <c r="W185" s="236">
        <f t="shared" si="674"/>
        <v>0</v>
      </c>
      <c r="X185" s="236">
        <f t="shared" si="674"/>
        <v>0</v>
      </c>
      <c r="Y185" s="236">
        <f t="shared" si="674"/>
        <v>0</v>
      </c>
      <c r="Z185" s="236">
        <f t="shared" si="674"/>
        <v>0</v>
      </c>
      <c r="AA185" s="236">
        <f t="shared" si="674"/>
        <v>0</v>
      </c>
      <c r="AB185" s="236">
        <f t="shared" si="674"/>
        <v>0</v>
      </c>
      <c r="AC185" s="236">
        <f t="shared" si="674"/>
        <v>0</v>
      </c>
      <c r="AD185" s="236">
        <f t="shared" si="674"/>
        <v>0</v>
      </c>
      <c r="AE185" s="236">
        <f t="shared" si="674"/>
        <v>0</v>
      </c>
      <c r="AF185" s="236">
        <f t="shared" si="674"/>
        <v>0</v>
      </c>
      <c r="AG185" s="236">
        <f t="shared" si="674"/>
        <v>0</v>
      </c>
      <c r="AH185" s="237">
        <f t="shared" si="652"/>
        <v>0</v>
      </c>
      <c r="AI185" s="7" t="s">
        <v>46</v>
      </c>
      <c r="AJ185" s="93">
        <v>0</v>
      </c>
      <c r="AK185" s="190"/>
      <c r="AL185" s="348">
        <f t="shared" si="693"/>
        <v>0</v>
      </c>
      <c r="AM185" s="349">
        <f t="shared" ref="AM185:AW193" si="696">$T185*AM126</f>
        <v>0</v>
      </c>
      <c r="AN185" s="349">
        <f t="shared" si="696"/>
        <v>0</v>
      </c>
      <c r="AO185" s="349">
        <f t="shared" si="696"/>
        <v>0</v>
      </c>
      <c r="AP185" s="349">
        <f t="shared" si="696"/>
        <v>0</v>
      </c>
      <c r="AQ185" s="349">
        <f t="shared" si="696"/>
        <v>0</v>
      </c>
      <c r="AR185" s="349">
        <f t="shared" si="696"/>
        <v>0</v>
      </c>
      <c r="AS185" s="349">
        <f t="shared" si="696"/>
        <v>0</v>
      </c>
      <c r="AT185" s="349">
        <f t="shared" si="696"/>
        <v>0</v>
      </c>
      <c r="AU185" s="349">
        <f t="shared" si="696"/>
        <v>0</v>
      </c>
      <c r="AV185" s="349">
        <f t="shared" si="696"/>
        <v>0</v>
      </c>
      <c r="AW185" s="349">
        <f t="shared" si="696"/>
        <v>0</v>
      </c>
      <c r="AX185" s="350">
        <f t="shared" si="654"/>
        <v>0</v>
      </c>
      <c r="AY185" s="7" t="s">
        <v>46</v>
      </c>
      <c r="AZ185" s="93">
        <v>0</v>
      </c>
      <c r="BA185" s="190"/>
      <c r="BB185" s="437">
        <f t="shared" ref="BB185:BM193" si="697">$T185*BB126</f>
        <v>0</v>
      </c>
      <c r="BC185" s="437">
        <f t="shared" si="697"/>
        <v>0</v>
      </c>
      <c r="BD185" s="437">
        <f t="shared" si="697"/>
        <v>0</v>
      </c>
      <c r="BE185" s="437">
        <f t="shared" si="697"/>
        <v>0</v>
      </c>
      <c r="BF185" s="437">
        <f t="shared" si="697"/>
        <v>0</v>
      </c>
      <c r="BG185" s="437">
        <f t="shared" si="697"/>
        <v>0</v>
      </c>
      <c r="BH185" s="437">
        <f t="shared" si="697"/>
        <v>0</v>
      </c>
      <c r="BI185" s="437">
        <f t="shared" si="697"/>
        <v>0</v>
      </c>
      <c r="BJ185" s="437">
        <f t="shared" si="697"/>
        <v>0</v>
      </c>
      <c r="BK185" s="437">
        <f t="shared" si="697"/>
        <v>0</v>
      </c>
      <c r="BL185" s="437">
        <f t="shared" si="697"/>
        <v>0</v>
      </c>
      <c r="BM185" s="437">
        <f t="shared" si="697"/>
        <v>0</v>
      </c>
      <c r="BN185" s="438">
        <f t="shared" si="656"/>
        <v>0</v>
      </c>
      <c r="BO185" s="7" t="s">
        <v>46</v>
      </c>
      <c r="BP185" s="93">
        <v>0</v>
      </c>
      <c r="BQ185" s="190"/>
      <c r="BR185" s="437">
        <f t="shared" ref="BR185:CC193" si="698">$T185*BR126</f>
        <v>0</v>
      </c>
      <c r="BS185" s="437">
        <f t="shared" si="698"/>
        <v>0</v>
      </c>
      <c r="BT185" s="437">
        <f t="shared" si="698"/>
        <v>0</v>
      </c>
      <c r="BU185" s="437">
        <f t="shared" si="698"/>
        <v>0</v>
      </c>
      <c r="BV185" s="437">
        <f t="shared" si="698"/>
        <v>0</v>
      </c>
      <c r="BW185" s="437">
        <f t="shared" si="698"/>
        <v>0</v>
      </c>
      <c r="BX185" s="437">
        <f t="shared" si="698"/>
        <v>0</v>
      </c>
      <c r="BY185" s="437">
        <f t="shared" si="698"/>
        <v>0</v>
      </c>
      <c r="BZ185" s="437">
        <f t="shared" si="698"/>
        <v>0</v>
      </c>
      <c r="CA185" s="437">
        <f t="shared" si="698"/>
        <v>0</v>
      </c>
      <c r="CB185" s="437">
        <f t="shared" si="698"/>
        <v>0</v>
      </c>
      <c r="CC185" s="437">
        <f t="shared" si="698"/>
        <v>0</v>
      </c>
      <c r="CD185" s="438">
        <f t="shared" si="659"/>
        <v>0</v>
      </c>
      <c r="CF185" s="7" t="s">
        <v>46</v>
      </c>
      <c r="CG185" s="93">
        <v>0</v>
      </c>
      <c r="CH185" s="190"/>
      <c r="CI185" s="437">
        <f t="shared" ref="CI185:CT193" si="699">$T185*CI126</f>
        <v>0</v>
      </c>
      <c r="CJ185" s="437">
        <f t="shared" si="699"/>
        <v>0</v>
      </c>
      <c r="CK185" s="437">
        <f t="shared" si="699"/>
        <v>0</v>
      </c>
      <c r="CL185" s="437">
        <f t="shared" si="699"/>
        <v>0</v>
      </c>
      <c r="CM185" s="437">
        <f t="shared" si="699"/>
        <v>0</v>
      </c>
      <c r="CN185" s="437">
        <f t="shared" si="699"/>
        <v>0</v>
      </c>
      <c r="CO185" s="437">
        <f t="shared" si="699"/>
        <v>0</v>
      </c>
      <c r="CP185" s="437">
        <f t="shared" si="699"/>
        <v>0</v>
      </c>
      <c r="CQ185" s="437">
        <f t="shared" si="699"/>
        <v>0</v>
      </c>
      <c r="CR185" s="437">
        <f t="shared" si="699"/>
        <v>0</v>
      </c>
      <c r="CS185" s="437">
        <f t="shared" si="699"/>
        <v>0</v>
      </c>
      <c r="CT185" s="437">
        <f t="shared" si="699"/>
        <v>0</v>
      </c>
      <c r="CU185" s="438">
        <f t="shared" si="662"/>
        <v>0</v>
      </c>
      <c r="CW185" s="7" t="s">
        <v>46</v>
      </c>
      <c r="CX185" s="93">
        <v>0</v>
      </c>
      <c r="CY185" s="190"/>
      <c r="CZ185" s="437">
        <f t="shared" ref="CZ185:DK193" si="700">$T185*CZ126</f>
        <v>0</v>
      </c>
      <c r="DA185" s="437">
        <f t="shared" si="700"/>
        <v>0</v>
      </c>
      <c r="DB185" s="437">
        <f t="shared" si="700"/>
        <v>0</v>
      </c>
      <c r="DC185" s="437">
        <f t="shared" si="700"/>
        <v>0</v>
      </c>
      <c r="DD185" s="437">
        <f t="shared" si="700"/>
        <v>0</v>
      </c>
      <c r="DE185" s="437">
        <f t="shared" si="700"/>
        <v>0</v>
      </c>
      <c r="DF185" s="437">
        <f t="shared" si="700"/>
        <v>0</v>
      </c>
      <c r="DG185" s="437">
        <f t="shared" si="700"/>
        <v>0</v>
      </c>
      <c r="DH185" s="437">
        <f t="shared" si="700"/>
        <v>0</v>
      </c>
      <c r="DI185" s="437">
        <f t="shared" si="700"/>
        <v>0</v>
      </c>
      <c r="DJ185" s="437">
        <f t="shared" si="700"/>
        <v>0</v>
      </c>
      <c r="DK185" s="437">
        <f t="shared" si="700"/>
        <v>0</v>
      </c>
      <c r="DL185" s="438">
        <f t="shared" si="665"/>
        <v>0</v>
      </c>
    </row>
    <row r="186" spans="2:116" outlineLevel="1" x14ac:dyDescent="0.2">
      <c r="B186" s="77" t="str">
        <f t="shared" ref="B186:B193" si="701">B126</f>
        <v>Additional Position</v>
      </c>
      <c r="C186" s="7" t="s">
        <v>46</v>
      </c>
      <c r="D186" s="93">
        <v>0</v>
      </c>
      <c r="E186" s="190"/>
      <c r="F186" s="145">
        <f t="shared" si="695"/>
        <v>0</v>
      </c>
      <c r="G186" s="145">
        <f t="shared" si="695"/>
        <v>0</v>
      </c>
      <c r="H186" s="145">
        <f t="shared" si="695"/>
        <v>0</v>
      </c>
      <c r="I186" s="145">
        <f t="shared" si="695"/>
        <v>0</v>
      </c>
      <c r="J186" s="145">
        <f t="shared" si="695"/>
        <v>0</v>
      </c>
      <c r="K186" s="145">
        <f t="shared" si="695"/>
        <v>0</v>
      </c>
      <c r="L186" s="145">
        <f t="shared" si="695"/>
        <v>0</v>
      </c>
      <c r="M186" s="145">
        <f t="shared" si="695"/>
        <v>0</v>
      </c>
      <c r="N186" s="145">
        <f t="shared" si="695"/>
        <v>0</v>
      </c>
      <c r="O186" s="145">
        <f t="shared" si="695"/>
        <v>0</v>
      </c>
      <c r="P186" s="145">
        <f t="shared" si="695"/>
        <v>0</v>
      </c>
      <c r="Q186" s="145">
        <f t="shared" si="695"/>
        <v>0</v>
      </c>
      <c r="R186" s="148">
        <f t="shared" si="650"/>
        <v>0</v>
      </c>
      <c r="S186" s="7" t="s">
        <v>46</v>
      </c>
      <c r="T186" s="93">
        <v>0</v>
      </c>
      <c r="U186" s="190"/>
      <c r="V186" s="236">
        <f t="shared" si="674"/>
        <v>0</v>
      </c>
      <c r="W186" s="236">
        <f t="shared" si="674"/>
        <v>0</v>
      </c>
      <c r="X186" s="236">
        <f t="shared" si="674"/>
        <v>0</v>
      </c>
      <c r="Y186" s="236">
        <f t="shared" si="674"/>
        <v>0</v>
      </c>
      <c r="Z186" s="236">
        <f t="shared" si="674"/>
        <v>0</v>
      </c>
      <c r="AA186" s="236">
        <f t="shared" si="674"/>
        <v>0</v>
      </c>
      <c r="AB186" s="236">
        <f t="shared" si="674"/>
        <v>0</v>
      </c>
      <c r="AC186" s="236">
        <f t="shared" si="674"/>
        <v>0</v>
      </c>
      <c r="AD186" s="236">
        <f t="shared" si="674"/>
        <v>0</v>
      </c>
      <c r="AE186" s="236">
        <f t="shared" si="674"/>
        <v>0</v>
      </c>
      <c r="AF186" s="236">
        <f t="shared" si="674"/>
        <v>0</v>
      </c>
      <c r="AG186" s="236">
        <f t="shared" si="674"/>
        <v>0</v>
      </c>
      <c r="AH186" s="237">
        <f t="shared" si="652"/>
        <v>0</v>
      </c>
      <c r="AI186" s="7" t="s">
        <v>46</v>
      </c>
      <c r="AJ186" s="93">
        <v>0</v>
      </c>
      <c r="AK186" s="190"/>
      <c r="AL186" s="348">
        <f t="shared" si="693"/>
        <v>0</v>
      </c>
      <c r="AM186" s="349">
        <f t="shared" si="696"/>
        <v>0</v>
      </c>
      <c r="AN186" s="349">
        <f t="shared" si="696"/>
        <v>0</v>
      </c>
      <c r="AO186" s="349">
        <f t="shared" si="696"/>
        <v>0</v>
      </c>
      <c r="AP186" s="349">
        <f t="shared" si="696"/>
        <v>0</v>
      </c>
      <c r="AQ186" s="349">
        <f t="shared" si="696"/>
        <v>0</v>
      </c>
      <c r="AR186" s="349">
        <f t="shared" si="696"/>
        <v>0</v>
      </c>
      <c r="AS186" s="349">
        <f t="shared" si="696"/>
        <v>0</v>
      </c>
      <c r="AT186" s="349">
        <f t="shared" si="696"/>
        <v>0</v>
      </c>
      <c r="AU186" s="349">
        <f t="shared" si="696"/>
        <v>0</v>
      </c>
      <c r="AV186" s="349">
        <f t="shared" si="696"/>
        <v>0</v>
      </c>
      <c r="AW186" s="349">
        <f t="shared" si="696"/>
        <v>0</v>
      </c>
      <c r="AX186" s="350">
        <f t="shared" si="654"/>
        <v>0</v>
      </c>
      <c r="AY186" s="7" t="s">
        <v>46</v>
      </c>
      <c r="AZ186" s="93">
        <v>0</v>
      </c>
      <c r="BA186" s="190"/>
      <c r="BB186" s="437">
        <f t="shared" si="697"/>
        <v>0</v>
      </c>
      <c r="BC186" s="437">
        <f t="shared" si="697"/>
        <v>0</v>
      </c>
      <c r="BD186" s="437">
        <f t="shared" si="697"/>
        <v>0</v>
      </c>
      <c r="BE186" s="437">
        <f t="shared" si="697"/>
        <v>0</v>
      </c>
      <c r="BF186" s="437">
        <f t="shared" si="697"/>
        <v>0</v>
      </c>
      <c r="BG186" s="437">
        <f t="shared" si="697"/>
        <v>0</v>
      </c>
      <c r="BH186" s="437">
        <f t="shared" si="697"/>
        <v>0</v>
      </c>
      <c r="BI186" s="437">
        <f t="shared" si="697"/>
        <v>0</v>
      </c>
      <c r="BJ186" s="437">
        <f t="shared" si="697"/>
        <v>0</v>
      </c>
      <c r="BK186" s="437">
        <f t="shared" si="697"/>
        <v>0</v>
      </c>
      <c r="BL186" s="437">
        <f t="shared" si="697"/>
        <v>0</v>
      </c>
      <c r="BM186" s="437">
        <f t="shared" si="697"/>
        <v>0</v>
      </c>
      <c r="BN186" s="438">
        <f t="shared" si="656"/>
        <v>0</v>
      </c>
      <c r="BO186" s="7" t="s">
        <v>46</v>
      </c>
      <c r="BP186" s="93">
        <v>0</v>
      </c>
      <c r="BQ186" s="190"/>
      <c r="BR186" s="437">
        <f t="shared" si="698"/>
        <v>0</v>
      </c>
      <c r="BS186" s="437">
        <f t="shared" si="698"/>
        <v>0</v>
      </c>
      <c r="BT186" s="437">
        <f t="shared" si="698"/>
        <v>0</v>
      </c>
      <c r="BU186" s="437">
        <f t="shared" si="698"/>
        <v>0</v>
      </c>
      <c r="BV186" s="437">
        <f t="shared" si="698"/>
        <v>0</v>
      </c>
      <c r="BW186" s="437">
        <f t="shared" si="698"/>
        <v>0</v>
      </c>
      <c r="BX186" s="437">
        <f t="shared" si="698"/>
        <v>0</v>
      </c>
      <c r="BY186" s="437">
        <f t="shared" si="698"/>
        <v>0</v>
      </c>
      <c r="BZ186" s="437">
        <f t="shared" si="698"/>
        <v>0</v>
      </c>
      <c r="CA186" s="437">
        <f t="shared" si="698"/>
        <v>0</v>
      </c>
      <c r="CB186" s="437">
        <f t="shared" si="698"/>
        <v>0</v>
      </c>
      <c r="CC186" s="437">
        <f t="shared" si="698"/>
        <v>0</v>
      </c>
      <c r="CD186" s="438">
        <f t="shared" si="659"/>
        <v>0</v>
      </c>
      <c r="CF186" s="7" t="s">
        <v>46</v>
      </c>
      <c r="CG186" s="93">
        <v>0</v>
      </c>
      <c r="CH186" s="190"/>
      <c r="CI186" s="437">
        <f t="shared" si="699"/>
        <v>0</v>
      </c>
      <c r="CJ186" s="437">
        <f t="shared" si="699"/>
        <v>0</v>
      </c>
      <c r="CK186" s="437">
        <f t="shared" si="699"/>
        <v>0</v>
      </c>
      <c r="CL186" s="437">
        <f t="shared" si="699"/>
        <v>0</v>
      </c>
      <c r="CM186" s="437">
        <f t="shared" si="699"/>
        <v>0</v>
      </c>
      <c r="CN186" s="437">
        <f t="shared" si="699"/>
        <v>0</v>
      </c>
      <c r="CO186" s="437">
        <f t="shared" si="699"/>
        <v>0</v>
      </c>
      <c r="CP186" s="437">
        <f t="shared" si="699"/>
        <v>0</v>
      </c>
      <c r="CQ186" s="437">
        <f t="shared" si="699"/>
        <v>0</v>
      </c>
      <c r="CR186" s="437">
        <f t="shared" si="699"/>
        <v>0</v>
      </c>
      <c r="CS186" s="437">
        <f t="shared" si="699"/>
        <v>0</v>
      </c>
      <c r="CT186" s="437">
        <f t="shared" si="699"/>
        <v>0</v>
      </c>
      <c r="CU186" s="438">
        <f t="shared" si="662"/>
        <v>0</v>
      </c>
      <c r="CW186" s="7" t="s">
        <v>46</v>
      </c>
      <c r="CX186" s="93">
        <v>0</v>
      </c>
      <c r="CY186" s="190"/>
      <c r="CZ186" s="437">
        <f t="shared" si="700"/>
        <v>0</v>
      </c>
      <c r="DA186" s="437">
        <f t="shared" si="700"/>
        <v>0</v>
      </c>
      <c r="DB186" s="437">
        <f t="shared" si="700"/>
        <v>0</v>
      </c>
      <c r="DC186" s="437">
        <f t="shared" si="700"/>
        <v>0</v>
      </c>
      <c r="DD186" s="437">
        <f t="shared" si="700"/>
        <v>0</v>
      </c>
      <c r="DE186" s="437">
        <f t="shared" si="700"/>
        <v>0</v>
      </c>
      <c r="DF186" s="437">
        <f t="shared" si="700"/>
        <v>0</v>
      </c>
      <c r="DG186" s="437">
        <f t="shared" si="700"/>
        <v>0</v>
      </c>
      <c r="DH186" s="437">
        <f t="shared" si="700"/>
        <v>0</v>
      </c>
      <c r="DI186" s="437">
        <f t="shared" si="700"/>
        <v>0</v>
      </c>
      <c r="DJ186" s="437">
        <f t="shared" si="700"/>
        <v>0</v>
      </c>
      <c r="DK186" s="437">
        <f t="shared" si="700"/>
        <v>0</v>
      </c>
      <c r="DL186" s="438">
        <f t="shared" si="665"/>
        <v>0</v>
      </c>
    </row>
    <row r="187" spans="2:116" outlineLevel="1" x14ac:dyDescent="0.2">
      <c r="B187" s="77" t="str">
        <f t="shared" si="701"/>
        <v>Additional Position</v>
      </c>
      <c r="C187" s="7" t="s">
        <v>46</v>
      </c>
      <c r="D187" s="93">
        <v>0</v>
      </c>
      <c r="E187" s="190"/>
      <c r="F187" s="145">
        <f t="shared" si="695"/>
        <v>0</v>
      </c>
      <c r="G187" s="145">
        <f t="shared" si="695"/>
        <v>0</v>
      </c>
      <c r="H187" s="145">
        <f t="shared" si="695"/>
        <v>0</v>
      </c>
      <c r="I187" s="145">
        <f t="shared" si="695"/>
        <v>0</v>
      </c>
      <c r="J187" s="145">
        <f t="shared" si="695"/>
        <v>0</v>
      </c>
      <c r="K187" s="145">
        <f t="shared" si="695"/>
        <v>0</v>
      </c>
      <c r="L187" s="145">
        <f t="shared" si="695"/>
        <v>0</v>
      </c>
      <c r="M187" s="145">
        <f t="shared" si="695"/>
        <v>0</v>
      </c>
      <c r="N187" s="145">
        <f t="shared" si="695"/>
        <v>0</v>
      </c>
      <c r="O187" s="145">
        <f t="shared" si="695"/>
        <v>0</v>
      </c>
      <c r="P187" s="145">
        <f t="shared" si="695"/>
        <v>0</v>
      </c>
      <c r="Q187" s="145">
        <f t="shared" si="695"/>
        <v>0</v>
      </c>
      <c r="R187" s="148">
        <f t="shared" si="650"/>
        <v>0</v>
      </c>
      <c r="S187" s="7" t="s">
        <v>46</v>
      </c>
      <c r="T187" s="93">
        <v>0</v>
      </c>
      <c r="U187" s="190"/>
      <c r="V187" s="236">
        <f t="shared" si="674"/>
        <v>0</v>
      </c>
      <c r="W187" s="236">
        <f t="shared" si="674"/>
        <v>0</v>
      </c>
      <c r="X187" s="236">
        <f t="shared" si="674"/>
        <v>0</v>
      </c>
      <c r="Y187" s="236">
        <f t="shared" si="674"/>
        <v>0</v>
      </c>
      <c r="Z187" s="236">
        <f t="shared" si="674"/>
        <v>0</v>
      </c>
      <c r="AA187" s="236">
        <f t="shared" si="674"/>
        <v>0</v>
      </c>
      <c r="AB187" s="236">
        <f t="shared" si="674"/>
        <v>0</v>
      </c>
      <c r="AC187" s="236">
        <f t="shared" si="674"/>
        <v>0</v>
      </c>
      <c r="AD187" s="236">
        <f t="shared" si="674"/>
        <v>0</v>
      </c>
      <c r="AE187" s="236">
        <f t="shared" si="674"/>
        <v>0</v>
      </c>
      <c r="AF187" s="236">
        <f t="shared" si="674"/>
        <v>0</v>
      </c>
      <c r="AG187" s="236">
        <f t="shared" si="674"/>
        <v>0</v>
      </c>
      <c r="AH187" s="237">
        <f t="shared" si="652"/>
        <v>0</v>
      </c>
      <c r="AI187" s="7" t="s">
        <v>46</v>
      </c>
      <c r="AJ187" s="93">
        <v>0</v>
      </c>
      <c r="AK187" s="190"/>
      <c r="AL187" s="348">
        <f t="shared" si="693"/>
        <v>0</v>
      </c>
      <c r="AM187" s="349">
        <f t="shared" si="696"/>
        <v>0</v>
      </c>
      <c r="AN187" s="349">
        <f t="shared" si="696"/>
        <v>0</v>
      </c>
      <c r="AO187" s="349">
        <f t="shared" si="696"/>
        <v>0</v>
      </c>
      <c r="AP187" s="349">
        <f t="shared" si="696"/>
        <v>0</v>
      </c>
      <c r="AQ187" s="349">
        <f t="shared" si="696"/>
        <v>0</v>
      </c>
      <c r="AR187" s="349">
        <f t="shared" si="696"/>
        <v>0</v>
      </c>
      <c r="AS187" s="349">
        <f t="shared" si="696"/>
        <v>0</v>
      </c>
      <c r="AT187" s="349">
        <f t="shared" si="696"/>
        <v>0</v>
      </c>
      <c r="AU187" s="349">
        <f t="shared" si="696"/>
        <v>0</v>
      </c>
      <c r="AV187" s="349">
        <f t="shared" si="696"/>
        <v>0</v>
      </c>
      <c r="AW187" s="349">
        <f t="shared" si="696"/>
        <v>0</v>
      </c>
      <c r="AX187" s="350">
        <f t="shared" si="654"/>
        <v>0</v>
      </c>
      <c r="AY187" s="7" t="s">
        <v>46</v>
      </c>
      <c r="AZ187" s="93">
        <v>0</v>
      </c>
      <c r="BA187" s="190"/>
      <c r="BB187" s="437">
        <f t="shared" si="697"/>
        <v>0</v>
      </c>
      <c r="BC187" s="437">
        <f t="shared" si="697"/>
        <v>0</v>
      </c>
      <c r="BD187" s="437">
        <f t="shared" si="697"/>
        <v>0</v>
      </c>
      <c r="BE187" s="437">
        <f t="shared" si="697"/>
        <v>0</v>
      </c>
      <c r="BF187" s="437">
        <f t="shared" si="697"/>
        <v>0</v>
      </c>
      <c r="BG187" s="437">
        <f t="shared" si="697"/>
        <v>0</v>
      </c>
      <c r="BH187" s="437">
        <f t="shared" si="697"/>
        <v>0</v>
      </c>
      <c r="BI187" s="437">
        <f t="shared" si="697"/>
        <v>0</v>
      </c>
      <c r="BJ187" s="437">
        <f t="shared" si="697"/>
        <v>0</v>
      </c>
      <c r="BK187" s="437">
        <f t="shared" si="697"/>
        <v>0</v>
      </c>
      <c r="BL187" s="437">
        <f t="shared" si="697"/>
        <v>0</v>
      </c>
      <c r="BM187" s="437">
        <f t="shared" si="697"/>
        <v>0</v>
      </c>
      <c r="BN187" s="438">
        <f t="shared" si="656"/>
        <v>0</v>
      </c>
      <c r="BO187" s="7" t="s">
        <v>46</v>
      </c>
      <c r="BP187" s="93">
        <v>0</v>
      </c>
      <c r="BQ187" s="190"/>
      <c r="BR187" s="437">
        <f t="shared" si="698"/>
        <v>0</v>
      </c>
      <c r="BS187" s="437">
        <f t="shared" si="698"/>
        <v>0</v>
      </c>
      <c r="BT187" s="437">
        <f t="shared" si="698"/>
        <v>0</v>
      </c>
      <c r="BU187" s="437">
        <f t="shared" si="698"/>
        <v>0</v>
      </c>
      <c r="BV187" s="437">
        <f t="shared" si="698"/>
        <v>0</v>
      </c>
      <c r="BW187" s="437">
        <f t="shared" si="698"/>
        <v>0</v>
      </c>
      <c r="BX187" s="437">
        <f t="shared" si="698"/>
        <v>0</v>
      </c>
      <c r="BY187" s="437">
        <f t="shared" si="698"/>
        <v>0</v>
      </c>
      <c r="BZ187" s="437">
        <f t="shared" si="698"/>
        <v>0</v>
      </c>
      <c r="CA187" s="437">
        <f t="shared" si="698"/>
        <v>0</v>
      </c>
      <c r="CB187" s="437">
        <f t="shared" si="698"/>
        <v>0</v>
      </c>
      <c r="CC187" s="437">
        <f t="shared" si="698"/>
        <v>0</v>
      </c>
      <c r="CD187" s="438">
        <f t="shared" si="659"/>
        <v>0</v>
      </c>
      <c r="CF187" s="7" t="s">
        <v>46</v>
      </c>
      <c r="CG187" s="93">
        <v>0</v>
      </c>
      <c r="CH187" s="190"/>
      <c r="CI187" s="437">
        <f t="shared" si="699"/>
        <v>0</v>
      </c>
      <c r="CJ187" s="437">
        <f t="shared" si="699"/>
        <v>0</v>
      </c>
      <c r="CK187" s="437">
        <f t="shared" si="699"/>
        <v>0</v>
      </c>
      <c r="CL187" s="437">
        <f t="shared" si="699"/>
        <v>0</v>
      </c>
      <c r="CM187" s="437">
        <f t="shared" si="699"/>
        <v>0</v>
      </c>
      <c r="CN187" s="437">
        <f t="shared" si="699"/>
        <v>0</v>
      </c>
      <c r="CO187" s="437">
        <f t="shared" si="699"/>
        <v>0</v>
      </c>
      <c r="CP187" s="437">
        <f t="shared" si="699"/>
        <v>0</v>
      </c>
      <c r="CQ187" s="437">
        <f t="shared" si="699"/>
        <v>0</v>
      </c>
      <c r="CR187" s="437">
        <f t="shared" si="699"/>
        <v>0</v>
      </c>
      <c r="CS187" s="437">
        <f t="shared" si="699"/>
        <v>0</v>
      </c>
      <c r="CT187" s="437">
        <f t="shared" si="699"/>
        <v>0</v>
      </c>
      <c r="CU187" s="438">
        <f t="shared" si="662"/>
        <v>0</v>
      </c>
      <c r="CW187" s="7" t="s">
        <v>46</v>
      </c>
      <c r="CX187" s="93">
        <v>0</v>
      </c>
      <c r="CY187" s="190"/>
      <c r="CZ187" s="437">
        <f t="shared" si="700"/>
        <v>0</v>
      </c>
      <c r="DA187" s="437">
        <f t="shared" si="700"/>
        <v>0</v>
      </c>
      <c r="DB187" s="437">
        <f t="shared" si="700"/>
        <v>0</v>
      </c>
      <c r="DC187" s="437">
        <f t="shared" si="700"/>
        <v>0</v>
      </c>
      <c r="DD187" s="437">
        <f t="shared" si="700"/>
        <v>0</v>
      </c>
      <c r="DE187" s="437">
        <f t="shared" si="700"/>
        <v>0</v>
      </c>
      <c r="DF187" s="437">
        <f t="shared" si="700"/>
        <v>0</v>
      </c>
      <c r="DG187" s="437">
        <f t="shared" si="700"/>
        <v>0</v>
      </c>
      <c r="DH187" s="437">
        <f t="shared" si="700"/>
        <v>0</v>
      </c>
      <c r="DI187" s="437">
        <f t="shared" si="700"/>
        <v>0</v>
      </c>
      <c r="DJ187" s="437">
        <f t="shared" si="700"/>
        <v>0</v>
      </c>
      <c r="DK187" s="437">
        <f t="shared" si="700"/>
        <v>0</v>
      </c>
      <c r="DL187" s="438">
        <f t="shared" si="665"/>
        <v>0</v>
      </c>
    </row>
    <row r="188" spans="2:116" outlineLevel="1" x14ac:dyDescent="0.2">
      <c r="B188" s="77" t="str">
        <f t="shared" si="701"/>
        <v>Additional Position</v>
      </c>
      <c r="C188" s="7" t="s">
        <v>46</v>
      </c>
      <c r="D188" s="93">
        <v>0</v>
      </c>
      <c r="E188" s="190"/>
      <c r="F188" s="145">
        <f t="shared" si="695"/>
        <v>0</v>
      </c>
      <c r="G188" s="145">
        <f t="shared" si="695"/>
        <v>0</v>
      </c>
      <c r="H188" s="145">
        <f t="shared" si="695"/>
        <v>0</v>
      </c>
      <c r="I188" s="145">
        <f t="shared" si="695"/>
        <v>0</v>
      </c>
      <c r="J188" s="145">
        <f t="shared" si="695"/>
        <v>0</v>
      </c>
      <c r="K188" s="145">
        <f t="shared" si="695"/>
        <v>0</v>
      </c>
      <c r="L188" s="145">
        <f t="shared" si="695"/>
        <v>0</v>
      </c>
      <c r="M188" s="145">
        <f t="shared" si="695"/>
        <v>0</v>
      </c>
      <c r="N188" s="145">
        <f t="shared" si="695"/>
        <v>0</v>
      </c>
      <c r="O188" s="145">
        <f t="shared" si="695"/>
        <v>0</v>
      </c>
      <c r="P188" s="145">
        <f t="shared" si="695"/>
        <v>0</v>
      </c>
      <c r="Q188" s="145">
        <f t="shared" si="695"/>
        <v>0</v>
      </c>
      <c r="R188" s="148">
        <f t="shared" si="650"/>
        <v>0</v>
      </c>
      <c r="S188" s="7" t="s">
        <v>46</v>
      </c>
      <c r="T188" s="93">
        <v>0</v>
      </c>
      <c r="U188" s="190"/>
      <c r="V188" s="236">
        <f t="shared" si="674"/>
        <v>0</v>
      </c>
      <c r="W188" s="236">
        <f t="shared" si="674"/>
        <v>0</v>
      </c>
      <c r="X188" s="236">
        <f t="shared" si="674"/>
        <v>0</v>
      </c>
      <c r="Y188" s="236">
        <f t="shared" si="674"/>
        <v>0</v>
      </c>
      <c r="Z188" s="236">
        <f t="shared" si="674"/>
        <v>0</v>
      </c>
      <c r="AA188" s="236">
        <f t="shared" si="674"/>
        <v>0</v>
      </c>
      <c r="AB188" s="236">
        <f t="shared" si="674"/>
        <v>0</v>
      </c>
      <c r="AC188" s="236">
        <f t="shared" si="674"/>
        <v>0</v>
      </c>
      <c r="AD188" s="236">
        <f t="shared" si="674"/>
        <v>0</v>
      </c>
      <c r="AE188" s="236">
        <f t="shared" si="674"/>
        <v>0</v>
      </c>
      <c r="AF188" s="236">
        <f t="shared" si="674"/>
        <v>0</v>
      </c>
      <c r="AG188" s="236">
        <f t="shared" si="674"/>
        <v>0</v>
      </c>
      <c r="AH188" s="237">
        <f t="shared" si="652"/>
        <v>0</v>
      </c>
      <c r="AI188" s="7" t="s">
        <v>46</v>
      </c>
      <c r="AJ188" s="93">
        <v>0</v>
      </c>
      <c r="AK188" s="190"/>
      <c r="AL188" s="348">
        <f t="shared" si="693"/>
        <v>0</v>
      </c>
      <c r="AM188" s="349">
        <f t="shared" si="696"/>
        <v>0</v>
      </c>
      <c r="AN188" s="349">
        <f t="shared" si="696"/>
        <v>0</v>
      </c>
      <c r="AO188" s="349">
        <f t="shared" si="696"/>
        <v>0</v>
      </c>
      <c r="AP188" s="349">
        <f t="shared" si="696"/>
        <v>0</v>
      </c>
      <c r="AQ188" s="349">
        <f t="shared" si="696"/>
        <v>0</v>
      </c>
      <c r="AR188" s="349">
        <f t="shared" si="696"/>
        <v>0</v>
      </c>
      <c r="AS188" s="349">
        <f t="shared" si="696"/>
        <v>0</v>
      </c>
      <c r="AT188" s="349">
        <f t="shared" si="696"/>
        <v>0</v>
      </c>
      <c r="AU188" s="349">
        <f t="shared" si="696"/>
        <v>0</v>
      </c>
      <c r="AV188" s="349">
        <f t="shared" si="696"/>
        <v>0</v>
      </c>
      <c r="AW188" s="349">
        <f t="shared" si="696"/>
        <v>0</v>
      </c>
      <c r="AX188" s="350">
        <f t="shared" si="654"/>
        <v>0</v>
      </c>
      <c r="AY188" s="7" t="s">
        <v>46</v>
      </c>
      <c r="AZ188" s="93">
        <v>0</v>
      </c>
      <c r="BA188" s="190"/>
      <c r="BB188" s="437">
        <f t="shared" si="697"/>
        <v>0</v>
      </c>
      <c r="BC188" s="437">
        <f t="shared" si="697"/>
        <v>0</v>
      </c>
      <c r="BD188" s="437">
        <f t="shared" si="697"/>
        <v>0</v>
      </c>
      <c r="BE188" s="437">
        <f t="shared" si="697"/>
        <v>0</v>
      </c>
      <c r="BF188" s="437">
        <f t="shared" si="697"/>
        <v>0</v>
      </c>
      <c r="BG188" s="437">
        <f t="shared" si="697"/>
        <v>0</v>
      </c>
      <c r="BH188" s="437">
        <f t="shared" si="697"/>
        <v>0</v>
      </c>
      <c r="BI188" s="437">
        <f t="shared" si="697"/>
        <v>0</v>
      </c>
      <c r="BJ188" s="437">
        <f t="shared" si="697"/>
        <v>0</v>
      </c>
      <c r="BK188" s="437">
        <f t="shared" si="697"/>
        <v>0</v>
      </c>
      <c r="BL188" s="437">
        <f t="shared" si="697"/>
        <v>0</v>
      </c>
      <c r="BM188" s="437">
        <f t="shared" si="697"/>
        <v>0</v>
      </c>
      <c r="BN188" s="438">
        <f t="shared" si="656"/>
        <v>0</v>
      </c>
      <c r="BO188" s="7" t="s">
        <v>46</v>
      </c>
      <c r="BP188" s="93">
        <v>0</v>
      </c>
      <c r="BQ188" s="190"/>
      <c r="BR188" s="437">
        <f t="shared" si="698"/>
        <v>0</v>
      </c>
      <c r="BS188" s="437">
        <f t="shared" si="698"/>
        <v>0</v>
      </c>
      <c r="BT188" s="437">
        <f t="shared" si="698"/>
        <v>0</v>
      </c>
      <c r="BU188" s="437">
        <f t="shared" si="698"/>
        <v>0</v>
      </c>
      <c r="BV188" s="437">
        <f t="shared" si="698"/>
        <v>0</v>
      </c>
      <c r="BW188" s="437">
        <f t="shared" si="698"/>
        <v>0</v>
      </c>
      <c r="BX188" s="437">
        <f t="shared" si="698"/>
        <v>0</v>
      </c>
      <c r="BY188" s="437">
        <f t="shared" si="698"/>
        <v>0</v>
      </c>
      <c r="BZ188" s="437">
        <f t="shared" si="698"/>
        <v>0</v>
      </c>
      <c r="CA188" s="437">
        <f t="shared" si="698"/>
        <v>0</v>
      </c>
      <c r="CB188" s="437">
        <f t="shared" si="698"/>
        <v>0</v>
      </c>
      <c r="CC188" s="437">
        <f t="shared" si="698"/>
        <v>0</v>
      </c>
      <c r="CD188" s="438">
        <f t="shared" si="659"/>
        <v>0</v>
      </c>
      <c r="CF188" s="7" t="s">
        <v>46</v>
      </c>
      <c r="CG188" s="93">
        <v>0</v>
      </c>
      <c r="CH188" s="190"/>
      <c r="CI188" s="437">
        <f t="shared" si="699"/>
        <v>0</v>
      </c>
      <c r="CJ188" s="437">
        <f t="shared" si="699"/>
        <v>0</v>
      </c>
      <c r="CK188" s="437">
        <f t="shared" si="699"/>
        <v>0</v>
      </c>
      <c r="CL188" s="437">
        <f t="shared" si="699"/>
        <v>0</v>
      </c>
      <c r="CM188" s="437">
        <f t="shared" si="699"/>
        <v>0</v>
      </c>
      <c r="CN188" s="437">
        <f t="shared" si="699"/>
        <v>0</v>
      </c>
      <c r="CO188" s="437">
        <f t="shared" si="699"/>
        <v>0</v>
      </c>
      <c r="CP188" s="437">
        <f t="shared" si="699"/>
        <v>0</v>
      </c>
      <c r="CQ188" s="437">
        <f t="shared" si="699"/>
        <v>0</v>
      </c>
      <c r="CR188" s="437">
        <f t="shared" si="699"/>
        <v>0</v>
      </c>
      <c r="CS188" s="437">
        <f t="shared" si="699"/>
        <v>0</v>
      </c>
      <c r="CT188" s="437">
        <f t="shared" si="699"/>
        <v>0</v>
      </c>
      <c r="CU188" s="438">
        <f t="shared" si="662"/>
        <v>0</v>
      </c>
      <c r="CW188" s="7" t="s">
        <v>46</v>
      </c>
      <c r="CX188" s="93">
        <v>0</v>
      </c>
      <c r="CY188" s="190"/>
      <c r="CZ188" s="437">
        <f t="shared" si="700"/>
        <v>0</v>
      </c>
      <c r="DA188" s="437">
        <f t="shared" si="700"/>
        <v>0</v>
      </c>
      <c r="DB188" s="437">
        <f t="shared" si="700"/>
        <v>0</v>
      </c>
      <c r="DC188" s="437">
        <f t="shared" si="700"/>
        <v>0</v>
      </c>
      <c r="DD188" s="437">
        <f t="shared" si="700"/>
        <v>0</v>
      </c>
      <c r="DE188" s="437">
        <f t="shared" si="700"/>
        <v>0</v>
      </c>
      <c r="DF188" s="437">
        <f t="shared" si="700"/>
        <v>0</v>
      </c>
      <c r="DG188" s="437">
        <f t="shared" si="700"/>
        <v>0</v>
      </c>
      <c r="DH188" s="437">
        <f t="shared" si="700"/>
        <v>0</v>
      </c>
      <c r="DI188" s="437">
        <f t="shared" si="700"/>
        <v>0</v>
      </c>
      <c r="DJ188" s="437">
        <f t="shared" si="700"/>
        <v>0</v>
      </c>
      <c r="DK188" s="437">
        <f t="shared" si="700"/>
        <v>0</v>
      </c>
      <c r="DL188" s="438">
        <f t="shared" si="665"/>
        <v>0</v>
      </c>
    </row>
    <row r="189" spans="2:116" outlineLevel="1" x14ac:dyDescent="0.2">
      <c r="B189" s="77" t="str">
        <f t="shared" si="701"/>
        <v>Additional Position</v>
      </c>
      <c r="C189" s="7" t="s">
        <v>46</v>
      </c>
      <c r="D189" s="93">
        <v>0</v>
      </c>
      <c r="E189" s="190"/>
      <c r="F189" s="145">
        <f t="shared" si="695"/>
        <v>0</v>
      </c>
      <c r="G189" s="145">
        <f t="shared" si="695"/>
        <v>0</v>
      </c>
      <c r="H189" s="145">
        <f t="shared" si="695"/>
        <v>0</v>
      </c>
      <c r="I189" s="145">
        <f t="shared" si="695"/>
        <v>0</v>
      </c>
      <c r="J189" s="145">
        <f t="shared" si="695"/>
        <v>0</v>
      </c>
      <c r="K189" s="145">
        <f t="shared" si="695"/>
        <v>0</v>
      </c>
      <c r="L189" s="145">
        <f t="shared" si="695"/>
        <v>0</v>
      </c>
      <c r="M189" s="145">
        <f t="shared" si="695"/>
        <v>0</v>
      </c>
      <c r="N189" s="145">
        <f t="shared" si="695"/>
        <v>0</v>
      </c>
      <c r="O189" s="145">
        <f t="shared" si="695"/>
        <v>0</v>
      </c>
      <c r="P189" s="145">
        <f t="shared" si="695"/>
        <v>0</v>
      </c>
      <c r="Q189" s="145">
        <f t="shared" si="695"/>
        <v>0</v>
      </c>
      <c r="R189" s="148">
        <f t="shared" si="650"/>
        <v>0</v>
      </c>
      <c r="S189" s="7" t="s">
        <v>46</v>
      </c>
      <c r="T189" s="93">
        <v>0</v>
      </c>
      <c r="U189" s="190"/>
      <c r="V189" s="236">
        <f t="shared" ref="V189:AG193" si="702">$T189*V128</f>
        <v>0</v>
      </c>
      <c r="W189" s="236">
        <f t="shared" si="702"/>
        <v>0</v>
      </c>
      <c r="X189" s="236">
        <f t="shared" si="702"/>
        <v>0</v>
      </c>
      <c r="Y189" s="236">
        <f t="shared" si="702"/>
        <v>0</v>
      </c>
      <c r="Z189" s="236">
        <f t="shared" si="702"/>
        <v>0</v>
      </c>
      <c r="AA189" s="236">
        <f t="shared" si="702"/>
        <v>0</v>
      </c>
      <c r="AB189" s="236">
        <f t="shared" si="702"/>
        <v>0</v>
      </c>
      <c r="AC189" s="236">
        <f t="shared" si="702"/>
        <v>0</v>
      </c>
      <c r="AD189" s="236">
        <f t="shared" si="702"/>
        <v>0</v>
      </c>
      <c r="AE189" s="236">
        <f t="shared" si="702"/>
        <v>0</v>
      </c>
      <c r="AF189" s="236">
        <f t="shared" si="702"/>
        <v>0</v>
      </c>
      <c r="AG189" s="236">
        <f t="shared" si="702"/>
        <v>0</v>
      </c>
      <c r="AH189" s="237">
        <f t="shared" si="652"/>
        <v>0</v>
      </c>
      <c r="AI189" s="7" t="s">
        <v>46</v>
      </c>
      <c r="AJ189" s="93">
        <v>0</v>
      </c>
      <c r="AK189" s="190"/>
      <c r="AL189" s="348">
        <f t="shared" si="693"/>
        <v>0</v>
      </c>
      <c r="AM189" s="349">
        <f t="shared" si="696"/>
        <v>0</v>
      </c>
      <c r="AN189" s="349">
        <f t="shared" si="696"/>
        <v>0</v>
      </c>
      <c r="AO189" s="349">
        <f t="shared" si="696"/>
        <v>0</v>
      </c>
      <c r="AP189" s="349">
        <f t="shared" si="696"/>
        <v>0</v>
      </c>
      <c r="AQ189" s="349">
        <f t="shared" si="696"/>
        <v>0</v>
      </c>
      <c r="AR189" s="349">
        <f t="shared" si="696"/>
        <v>0</v>
      </c>
      <c r="AS189" s="349">
        <f t="shared" si="696"/>
        <v>0</v>
      </c>
      <c r="AT189" s="349">
        <f t="shared" si="696"/>
        <v>0</v>
      </c>
      <c r="AU189" s="349">
        <f t="shared" si="696"/>
        <v>0</v>
      </c>
      <c r="AV189" s="349">
        <f t="shared" si="696"/>
        <v>0</v>
      </c>
      <c r="AW189" s="349">
        <f t="shared" si="696"/>
        <v>0</v>
      </c>
      <c r="AX189" s="350">
        <f t="shared" si="654"/>
        <v>0</v>
      </c>
      <c r="AY189" s="7" t="s">
        <v>46</v>
      </c>
      <c r="AZ189" s="93">
        <v>0</v>
      </c>
      <c r="BA189" s="190"/>
      <c r="BB189" s="437">
        <f t="shared" si="697"/>
        <v>0</v>
      </c>
      <c r="BC189" s="437">
        <f t="shared" si="697"/>
        <v>0</v>
      </c>
      <c r="BD189" s="437">
        <f t="shared" si="697"/>
        <v>0</v>
      </c>
      <c r="BE189" s="437">
        <f t="shared" si="697"/>
        <v>0</v>
      </c>
      <c r="BF189" s="437">
        <f t="shared" si="697"/>
        <v>0</v>
      </c>
      <c r="BG189" s="437">
        <f t="shared" si="697"/>
        <v>0</v>
      </c>
      <c r="BH189" s="437">
        <f t="shared" si="697"/>
        <v>0</v>
      </c>
      <c r="BI189" s="437">
        <f t="shared" si="697"/>
        <v>0</v>
      </c>
      <c r="BJ189" s="437">
        <f t="shared" si="697"/>
        <v>0</v>
      </c>
      <c r="BK189" s="437">
        <f t="shared" si="697"/>
        <v>0</v>
      </c>
      <c r="BL189" s="437">
        <f t="shared" si="697"/>
        <v>0</v>
      </c>
      <c r="BM189" s="437">
        <f t="shared" si="697"/>
        <v>0</v>
      </c>
      <c r="BN189" s="438">
        <f t="shared" si="656"/>
        <v>0</v>
      </c>
      <c r="BO189" s="7" t="s">
        <v>46</v>
      </c>
      <c r="BP189" s="93">
        <v>0</v>
      </c>
      <c r="BQ189" s="190"/>
      <c r="BR189" s="437">
        <f t="shared" si="698"/>
        <v>0</v>
      </c>
      <c r="BS189" s="437">
        <f t="shared" si="698"/>
        <v>0</v>
      </c>
      <c r="BT189" s="437">
        <f t="shared" si="698"/>
        <v>0</v>
      </c>
      <c r="BU189" s="437">
        <f t="shared" si="698"/>
        <v>0</v>
      </c>
      <c r="BV189" s="437">
        <f t="shared" si="698"/>
        <v>0</v>
      </c>
      <c r="BW189" s="437">
        <f t="shared" si="698"/>
        <v>0</v>
      </c>
      <c r="BX189" s="437">
        <f t="shared" si="698"/>
        <v>0</v>
      </c>
      <c r="BY189" s="437">
        <f t="shared" si="698"/>
        <v>0</v>
      </c>
      <c r="BZ189" s="437">
        <f t="shared" si="698"/>
        <v>0</v>
      </c>
      <c r="CA189" s="437">
        <f t="shared" si="698"/>
        <v>0</v>
      </c>
      <c r="CB189" s="437">
        <f t="shared" si="698"/>
        <v>0</v>
      </c>
      <c r="CC189" s="437">
        <f t="shared" si="698"/>
        <v>0</v>
      </c>
      <c r="CD189" s="438">
        <f t="shared" si="659"/>
        <v>0</v>
      </c>
      <c r="CF189" s="7" t="s">
        <v>46</v>
      </c>
      <c r="CG189" s="93">
        <v>0</v>
      </c>
      <c r="CH189" s="190"/>
      <c r="CI189" s="437">
        <f t="shared" si="699"/>
        <v>0</v>
      </c>
      <c r="CJ189" s="437">
        <f t="shared" si="699"/>
        <v>0</v>
      </c>
      <c r="CK189" s="437">
        <f t="shared" si="699"/>
        <v>0</v>
      </c>
      <c r="CL189" s="437">
        <f t="shared" si="699"/>
        <v>0</v>
      </c>
      <c r="CM189" s="437">
        <f t="shared" si="699"/>
        <v>0</v>
      </c>
      <c r="CN189" s="437">
        <f t="shared" si="699"/>
        <v>0</v>
      </c>
      <c r="CO189" s="437">
        <f t="shared" si="699"/>
        <v>0</v>
      </c>
      <c r="CP189" s="437">
        <f t="shared" si="699"/>
        <v>0</v>
      </c>
      <c r="CQ189" s="437">
        <f t="shared" si="699"/>
        <v>0</v>
      </c>
      <c r="CR189" s="437">
        <f t="shared" si="699"/>
        <v>0</v>
      </c>
      <c r="CS189" s="437">
        <f t="shared" si="699"/>
        <v>0</v>
      </c>
      <c r="CT189" s="437">
        <f t="shared" si="699"/>
        <v>0</v>
      </c>
      <c r="CU189" s="438">
        <f t="shared" si="662"/>
        <v>0</v>
      </c>
      <c r="CW189" s="7" t="s">
        <v>46</v>
      </c>
      <c r="CX189" s="93">
        <v>0</v>
      </c>
      <c r="CY189" s="190"/>
      <c r="CZ189" s="437">
        <f t="shared" si="700"/>
        <v>0</v>
      </c>
      <c r="DA189" s="437">
        <f t="shared" si="700"/>
        <v>0</v>
      </c>
      <c r="DB189" s="437">
        <f t="shared" si="700"/>
        <v>0</v>
      </c>
      <c r="DC189" s="437">
        <f t="shared" si="700"/>
        <v>0</v>
      </c>
      <c r="DD189" s="437">
        <f t="shared" si="700"/>
        <v>0</v>
      </c>
      <c r="DE189" s="437">
        <f t="shared" si="700"/>
        <v>0</v>
      </c>
      <c r="DF189" s="437">
        <f t="shared" si="700"/>
        <v>0</v>
      </c>
      <c r="DG189" s="437">
        <f t="shared" si="700"/>
        <v>0</v>
      </c>
      <c r="DH189" s="437">
        <f t="shared" si="700"/>
        <v>0</v>
      </c>
      <c r="DI189" s="437">
        <f t="shared" si="700"/>
        <v>0</v>
      </c>
      <c r="DJ189" s="437">
        <f t="shared" si="700"/>
        <v>0</v>
      </c>
      <c r="DK189" s="437">
        <f t="shared" si="700"/>
        <v>0</v>
      </c>
      <c r="DL189" s="438">
        <f t="shared" si="665"/>
        <v>0</v>
      </c>
    </row>
    <row r="190" spans="2:116" outlineLevel="1" x14ac:dyDescent="0.2">
      <c r="B190" s="77" t="str">
        <f t="shared" si="701"/>
        <v>Additional Position</v>
      </c>
      <c r="C190" s="7" t="s">
        <v>46</v>
      </c>
      <c r="D190" s="93">
        <v>0</v>
      </c>
      <c r="E190" s="190"/>
      <c r="F190" s="145">
        <f t="shared" si="695"/>
        <v>0</v>
      </c>
      <c r="G190" s="145">
        <f t="shared" si="695"/>
        <v>0</v>
      </c>
      <c r="H190" s="145">
        <f t="shared" si="695"/>
        <v>0</v>
      </c>
      <c r="I190" s="145">
        <f t="shared" si="695"/>
        <v>0</v>
      </c>
      <c r="J190" s="145">
        <f t="shared" si="695"/>
        <v>0</v>
      </c>
      <c r="K190" s="145">
        <f t="shared" si="695"/>
        <v>0</v>
      </c>
      <c r="L190" s="145">
        <f t="shared" si="695"/>
        <v>0</v>
      </c>
      <c r="M190" s="145">
        <f t="shared" si="695"/>
        <v>0</v>
      </c>
      <c r="N190" s="145">
        <f t="shared" si="695"/>
        <v>0</v>
      </c>
      <c r="O190" s="145">
        <f t="shared" si="695"/>
        <v>0</v>
      </c>
      <c r="P190" s="145">
        <f t="shared" si="695"/>
        <v>0</v>
      </c>
      <c r="Q190" s="145">
        <f t="shared" si="695"/>
        <v>0</v>
      </c>
      <c r="R190" s="148">
        <f t="shared" si="650"/>
        <v>0</v>
      </c>
      <c r="S190" s="7" t="s">
        <v>46</v>
      </c>
      <c r="T190" s="93">
        <v>0</v>
      </c>
      <c r="U190" s="190"/>
      <c r="V190" s="236">
        <f t="shared" si="702"/>
        <v>0</v>
      </c>
      <c r="W190" s="236">
        <f t="shared" si="702"/>
        <v>0</v>
      </c>
      <c r="X190" s="236">
        <f t="shared" si="702"/>
        <v>0</v>
      </c>
      <c r="Y190" s="236">
        <f t="shared" si="702"/>
        <v>0</v>
      </c>
      <c r="Z190" s="236">
        <f t="shared" si="702"/>
        <v>0</v>
      </c>
      <c r="AA190" s="236">
        <f t="shared" si="702"/>
        <v>0</v>
      </c>
      <c r="AB190" s="236">
        <f t="shared" si="702"/>
        <v>0</v>
      </c>
      <c r="AC190" s="236">
        <f t="shared" si="702"/>
        <v>0</v>
      </c>
      <c r="AD190" s="236">
        <f t="shared" si="702"/>
        <v>0</v>
      </c>
      <c r="AE190" s="236">
        <f t="shared" si="702"/>
        <v>0</v>
      </c>
      <c r="AF190" s="236">
        <f t="shared" si="702"/>
        <v>0</v>
      </c>
      <c r="AG190" s="236">
        <f t="shared" si="702"/>
        <v>0</v>
      </c>
      <c r="AH190" s="237">
        <f t="shared" si="652"/>
        <v>0</v>
      </c>
      <c r="AI190" s="7" t="s">
        <v>46</v>
      </c>
      <c r="AJ190" s="93">
        <v>0</v>
      </c>
      <c r="AK190" s="190"/>
      <c r="AL190" s="348">
        <f t="shared" si="693"/>
        <v>0</v>
      </c>
      <c r="AM190" s="349">
        <f t="shared" si="696"/>
        <v>0</v>
      </c>
      <c r="AN190" s="349">
        <f t="shared" si="696"/>
        <v>0</v>
      </c>
      <c r="AO190" s="349">
        <f t="shared" si="696"/>
        <v>0</v>
      </c>
      <c r="AP190" s="349">
        <f t="shared" si="696"/>
        <v>0</v>
      </c>
      <c r="AQ190" s="349">
        <f t="shared" si="696"/>
        <v>0</v>
      </c>
      <c r="AR190" s="349">
        <f t="shared" si="696"/>
        <v>0</v>
      </c>
      <c r="AS190" s="349">
        <f t="shared" si="696"/>
        <v>0</v>
      </c>
      <c r="AT190" s="349">
        <f t="shared" si="696"/>
        <v>0</v>
      </c>
      <c r="AU190" s="349">
        <f t="shared" si="696"/>
        <v>0</v>
      </c>
      <c r="AV190" s="349">
        <f t="shared" si="696"/>
        <v>0</v>
      </c>
      <c r="AW190" s="349">
        <f t="shared" si="696"/>
        <v>0</v>
      </c>
      <c r="AX190" s="350">
        <f t="shared" si="654"/>
        <v>0</v>
      </c>
      <c r="AY190" s="7" t="s">
        <v>46</v>
      </c>
      <c r="AZ190" s="93">
        <v>0</v>
      </c>
      <c r="BA190" s="190"/>
      <c r="BB190" s="437">
        <f t="shared" si="697"/>
        <v>0</v>
      </c>
      <c r="BC190" s="437">
        <f t="shared" si="697"/>
        <v>0</v>
      </c>
      <c r="BD190" s="437">
        <f t="shared" si="697"/>
        <v>0</v>
      </c>
      <c r="BE190" s="437">
        <f t="shared" si="697"/>
        <v>0</v>
      </c>
      <c r="BF190" s="437">
        <f t="shared" si="697"/>
        <v>0</v>
      </c>
      <c r="BG190" s="437">
        <f t="shared" si="697"/>
        <v>0</v>
      </c>
      <c r="BH190" s="437">
        <f t="shared" si="697"/>
        <v>0</v>
      </c>
      <c r="BI190" s="437">
        <f t="shared" si="697"/>
        <v>0</v>
      </c>
      <c r="BJ190" s="437">
        <f t="shared" si="697"/>
        <v>0</v>
      </c>
      <c r="BK190" s="437">
        <f t="shared" si="697"/>
        <v>0</v>
      </c>
      <c r="BL190" s="437">
        <f t="shared" si="697"/>
        <v>0</v>
      </c>
      <c r="BM190" s="437">
        <f t="shared" si="697"/>
        <v>0</v>
      </c>
      <c r="BN190" s="438">
        <f t="shared" si="656"/>
        <v>0</v>
      </c>
      <c r="BO190" s="7" t="s">
        <v>46</v>
      </c>
      <c r="BP190" s="93">
        <v>0</v>
      </c>
      <c r="BQ190" s="190"/>
      <c r="BR190" s="437">
        <f t="shared" si="698"/>
        <v>0</v>
      </c>
      <c r="BS190" s="437">
        <f t="shared" si="698"/>
        <v>0</v>
      </c>
      <c r="BT190" s="437">
        <f t="shared" si="698"/>
        <v>0</v>
      </c>
      <c r="BU190" s="437">
        <f t="shared" si="698"/>
        <v>0</v>
      </c>
      <c r="BV190" s="437">
        <f t="shared" si="698"/>
        <v>0</v>
      </c>
      <c r="BW190" s="437">
        <f t="shared" si="698"/>
        <v>0</v>
      </c>
      <c r="BX190" s="437">
        <f t="shared" si="698"/>
        <v>0</v>
      </c>
      <c r="BY190" s="437">
        <f t="shared" si="698"/>
        <v>0</v>
      </c>
      <c r="BZ190" s="437">
        <f t="shared" si="698"/>
        <v>0</v>
      </c>
      <c r="CA190" s="437">
        <f t="shared" si="698"/>
        <v>0</v>
      </c>
      <c r="CB190" s="437">
        <f t="shared" si="698"/>
        <v>0</v>
      </c>
      <c r="CC190" s="437">
        <f t="shared" si="698"/>
        <v>0</v>
      </c>
      <c r="CD190" s="438">
        <f t="shared" si="659"/>
        <v>0</v>
      </c>
      <c r="CF190" s="7" t="s">
        <v>46</v>
      </c>
      <c r="CG190" s="93">
        <v>0</v>
      </c>
      <c r="CH190" s="190"/>
      <c r="CI190" s="437">
        <f t="shared" si="699"/>
        <v>0</v>
      </c>
      <c r="CJ190" s="437">
        <f t="shared" si="699"/>
        <v>0</v>
      </c>
      <c r="CK190" s="437">
        <f t="shared" si="699"/>
        <v>0</v>
      </c>
      <c r="CL190" s="437">
        <f t="shared" si="699"/>
        <v>0</v>
      </c>
      <c r="CM190" s="437">
        <f t="shared" si="699"/>
        <v>0</v>
      </c>
      <c r="CN190" s="437">
        <f t="shared" si="699"/>
        <v>0</v>
      </c>
      <c r="CO190" s="437">
        <f t="shared" si="699"/>
        <v>0</v>
      </c>
      <c r="CP190" s="437">
        <f t="shared" si="699"/>
        <v>0</v>
      </c>
      <c r="CQ190" s="437">
        <f t="shared" si="699"/>
        <v>0</v>
      </c>
      <c r="CR190" s="437">
        <f t="shared" si="699"/>
        <v>0</v>
      </c>
      <c r="CS190" s="437">
        <f t="shared" si="699"/>
        <v>0</v>
      </c>
      <c r="CT190" s="437">
        <f t="shared" si="699"/>
        <v>0</v>
      </c>
      <c r="CU190" s="438">
        <f t="shared" si="662"/>
        <v>0</v>
      </c>
      <c r="CW190" s="7" t="s">
        <v>46</v>
      </c>
      <c r="CX190" s="93">
        <v>0</v>
      </c>
      <c r="CY190" s="190"/>
      <c r="CZ190" s="437">
        <f t="shared" si="700"/>
        <v>0</v>
      </c>
      <c r="DA190" s="437">
        <f t="shared" si="700"/>
        <v>0</v>
      </c>
      <c r="DB190" s="437">
        <f t="shared" si="700"/>
        <v>0</v>
      </c>
      <c r="DC190" s="437">
        <f t="shared" si="700"/>
        <v>0</v>
      </c>
      <c r="DD190" s="437">
        <f t="shared" si="700"/>
        <v>0</v>
      </c>
      <c r="DE190" s="437">
        <f t="shared" si="700"/>
        <v>0</v>
      </c>
      <c r="DF190" s="437">
        <f t="shared" si="700"/>
        <v>0</v>
      </c>
      <c r="DG190" s="437">
        <f t="shared" si="700"/>
        <v>0</v>
      </c>
      <c r="DH190" s="437">
        <f t="shared" si="700"/>
        <v>0</v>
      </c>
      <c r="DI190" s="437">
        <f t="shared" si="700"/>
        <v>0</v>
      </c>
      <c r="DJ190" s="437">
        <f t="shared" si="700"/>
        <v>0</v>
      </c>
      <c r="DK190" s="437">
        <f t="shared" si="700"/>
        <v>0</v>
      </c>
      <c r="DL190" s="438">
        <f t="shared" si="665"/>
        <v>0</v>
      </c>
    </row>
    <row r="191" spans="2:116" outlineLevel="1" x14ac:dyDescent="0.2">
      <c r="B191" s="77" t="str">
        <f t="shared" si="701"/>
        <v>Additional Position</v>
      </c>
      <c r="C191" s="7" t="s">
        <v>46</v>
      </c>
      <c r="D191" s="93">
        <v>0</v>
      </c>
      <c r="E191" s="190"/>
      <c r="F191" s="145">
        <f t="shared" si="695"/>
        <v>0</v>
      </c>
      <c r="G191" s="145">
        <f t="shared" si="695"/>
        <v>0</v>
      </c>
      <c r="H191" s="145">
        <f t="shared" si="695"/>
        <v>0</v>
      </c>
      <c r="I191" s="145">
        <f t="shared" si="695"/>
        <v>0</v>
      </c>
      <c r="J191" s="145">
        <f t="shared" si="695"/>
        <v>0</v>
      </c>
      <c r="K191" s="145">
        <f t="shared" si="695"/>
        <v>0</v>
      </c>
      <c r="L191" s="145">
        <f t="shared" si="695"/>
        <v>0</v>
      </c>
      <c r="M191" s="145">
        <f t="shared" si="695"/>
        <v>0</v>
      </c>
      <c r="N191" s="145">
        <f t="shared" si="695"/>
        <v>0</v>
      </c>
      <c r="O191" s="145">
        <f t="shared" si="695"/>
        <v>0</v>
      </c>
      <c r="P191" s="145">
        <f t="shared" si="695"/>
        <v>0</v>
      </c>
      <c r="Q191" s="145">
        <f t="shared" si="695"/>
        <v>0</v>
      </c>
      <c r="R191" s="148">
        <f t="shared" si="650"/>
        <v>0</v>
      </c>
      <c r="S191" s="7" t="s">
        <v>46</v>
      </c>
      <c r="T191" s="93">
        <v>0</v>
      </c>
      <c r="U191" s="190"/>
      <c r="V191" s="236">
        <f t="shared" si="702"/>
        <v>0</v>
      </c>
      <c r="W191" s="236">
        <f t="shared" si="702"/>
        <v>0</v>
      </c>
      <c r="X191" s="236">
        <f t="shared" si="702"/>
        <v>0</v>
      </c>
      <c r="Y191" s="236">
        <f t="shared" si="702"/>
        <v>0</v>
      </c>
      <c r="Z191" s="236">
        <f t="shared" si="702"/>
        <v>0</v>
      </c>
      <c r="AA191" s="236">
        <f t="shared" si="702"/>
        <v>0</v>
      </c>
      <c r="AB191" s="236">
        <f t="shared" si="702"/>
        <v>0</v>
      </c>
      <c r="AC191" s="236">
        <f t="shared" si="702"/>
        <v>0</v>
      </c>
      <c r="AD191" s="236">
        <f t="shared" si="702"/>
        <v>0</v>
      </c>
      <c r="AE191" s="236">
        <f t="shared" si="702"/>
        <v>0</v>
      </c>
      <c r="AF191" s="236">
        <f t="shared" si="702"/>
        <v>0</v>
      </c>
      <c r="AG191" s="236">
        <f t="shared" si="702"/>
        <v>0</v>
      </c>
      <c r="AH191" s="237">
        <f t="shared" si="652"/>
        <v>0</v>
      </c>
      <c r="AI191" s="7" t="s">
        <v>46</v>
      </c>
      <c r="AJ191" s="93">
        <v>0</v>
      </c>
      <c r="AK191" s="190"/>
      <c r="AL191" s="348">
        <f t="shared" si="693"/>
        <v>0</v>
      </c>
      <c r="AM191" s="349">
        <f t="shared" si="696"/>
        <v>0</v>
      </c>
      <c r="AN191" s="349">
        <f t="shared" si="696"/>
        <v>0</v>
      </c>
      <c r="AO191" s="349">
        <f t="shared" si="696"/>
        <v>0</v>
      </c>
      <c r="AP191" s="349">
        <f t="shared" si="696"/>
        <v>0</v>
      </c>
      <c r="AQ191" s="349">
        <f t="shared" si="696"/>
        <v>0</v>
      </c>
      <c r="AR191" s="349">
        <f t="shared" si="696"/>
        <v>0</v>
      </c>
      <c r="AS191" s="349">
        <f t="shared" si="696"/>
        <v>0</v>
      </c>
      <c r="AT191" s="349">
        <f t="shared" si="696"/>
        <v>0</v>
      </c>
      <c r="AU191" s="349">
        <f t="shared" si="696"/>
        <v>0</v>
      </c>
      <c r="AV191" s="349">
        <f t="shared" si="696"/>
        <v>0</v>
      </c>
      <c r="AW191" s="349">
        <f t="shared" si="696"/>
        <v>0</v>
      </c>
      <c r="AX191" s="350">
        <f t="shared" si="654"/>
        <v>0</v>
      </c>
      <c r="AY191" s="7" t="s">
        <v>46</v>
      </c>
      <c r="AZ191" s="93">
        <v>0</v>
      </c>
      <c r="BA191" s="190"/>
      <c r="BB191" s="437">
        <f t="shared" si="697"/>
        <v>0</v>
      </c>
      <c r="BC191" s="437">
        <f t="shared" si="697"/>
        <v>0</v>
      </c>
      <c r="BD191" s="437">
        <f t="shared" si="697"/>
        <v>0</v>
      </c>
      <c r="BE191" s="437">
        <f t="shared" si="697"/>
        <v>0</v>
      </c>
      <c r="BF191" s="437">
        <f t="shared" si="697"/>
        <v>0</v>
      </c>
      <c r="BG191" s="437">
        <f t="shared" si="697"/>
        <v>0</v>
      </c>
      <c r="BH191" s="437">
        <f t="shared" si="697"/>
        <v>0</v>
      </c>
      <c r="BI191" s="437">
        <f t="shared" si="697"/>
        <v>0</v>
      </c>
      <c r="BJ191" s="437">
        <f t="shared" si="697"/>
        <v>0</v>
      </c>
      <c r="BK191" s="437">
        <f t="shared" si="697"/>
        <v>0</v>
      </c>
      <c r="BL191" s="437">
        <f t="shared" si="697"/>
        <v>0</v>
      </c>
      <c r="BM191" s="437">
        <f t="shared" si="697"/>
        <v>0</v>
      </c>
      <c r="BN191" s="438">
        <f t="shared" si="656"/>
        <v>0</v>
      </c>
      <c r="BO191" s="7" t="s">
        <v>46</v>
      </c>
      <c r="BP191" s="93">
        <v>0</v>
      </c>
      <c r="BQ191" s="190"/>
      <c r="BR191" s="437">
        <f t="shared" si="698"/>
        <v>0</v>
      </c>
      <c r="BS191" s="437">
        <f t="shared" si="698"/>
        <v>0</v>
      </c>
      <c r="BT191" s="437">
        <f t="shared" si="698"/>
        <v>0</v>
      </c>
      <c r="BU191" s="437">
        <f t="shared" si="698"/>
        <v>0</v>
      </c>
      <c r="BV191" s="437">
        <f t="shared" si="698"/>
        <v>0</v>
      </c>
      <c r="BW191" s="437">
        <f t="shared" si="698"/>
        <v>0</v>
      </c>
      <c r="BX191" s="437">
        <f t="shared" si="698"/>
        <v>0</v>
      </c>
      <c r="BY191" s="437">
        <f t="shared" si="698"/>
        <v>0</v>
      </c>
      <c r="BZ191" s="437">
        <f t="shared" si="698"/>
        <v>0</v>
      </c>
      <c r="CA191" s="437">
        <f t="shared" si="698"/>
        <v>0</v>
      </c>
      <c r="CB191" s="437">
        <f t="shared" si="698"/>
        <v>0</v>
      </c>
      <c r="CC191" s="437">
        <f t="shared" si="698"/>
        <v>0</v>
      </c>
      <c r="CD191" s="438">
        <f t="shared" si="659"/>
        <v>0</v>
      </c>
      <c r="CF191" s="7" t="s">
        <v>46</v>
      </c>
      <c r="CG191" s="93">
        <v>0</v>
      </c>
      <c r="CH191" s="190"/>
      <c r="CI191" s="437">
        <f t="shared" si="699"/>
        <v>0</v>
      </c>
      <c r="CJ191" s="437">
        <f t="shared" si="699"/>
        <v>0</v>
      </c>
      <c r="CK191" s="437">
        <f t="shared" si="699"/>
        <v>0</v>
      </c>
      <c r="CL191" s="437">
        <f t="shared" si="699"/>
        <v>0</v>
      </c>
      <c r="CM191" s="437">
        <f t="shared" si="699"/>
        <v>0</v>
      </c>
      <c r="CN191" s="437">
        <f t="shared" si="699"/>
        <v>0</v>
      </c>
      <c r="CO191" s="437">
        <f t="shared" si="699"/>
        <v>0</v>
      </c>
      <c r="CP191" s="437">
        <f t="shared" si="699"/>
        <v>0</v>
      </c>
      <c r="CQ191" s="437">
        <f t="shared" si="699"/>
        <v>0</v>
      </c>
      <c r="CR191" s="437">
        <f t="shared" si="699"/>
        <v>0</v>
      </c>
      <c r="CS191" s="437">
        <f t="shared" si="699"/>
        <v>0</v>
      </c>
      <c r="CT191" s="437">
        <f t="shared" si="699"/>
        <v>0</v>
      </c>
      <c r="CU191" s="438">
        <f t="shared" si="662"/>
        <v>0</v>
      </c>
      <c r="CW191" s="7" t="s">
        <v>46</v>
      </c>
      <c r="CX191" s="93">
        <v>0</v>
      </c>
      <c r="CY191" s="190"/>
      <c r="CZ191" s="437">
        <f t="shared" si="700"/>
        <v>0</v>
      </c>
      <c r="DA191" s="437">
        <f t="shared" si="700"/>
        <v>0</v>
      </c>
      <c r="DB191" s="437">
        <f t="shared" si="700"/>
        <v>0</v>
      </c>
      <c r="DC191" s="437">
        <f t="shared" si="700"/>
        <v>0</v>
      </c>
      <c r="DD191" s="437">
        <f t="shared" si="700"/>
        <v>0</v>
      </c>
      <c r="DE191" s="437">
        <f t="shared" si="700"/>
        <v>0</v>
      </c>
      <c r="DF191" s="437">
        <f t="shared" si="700"/>
        <v>0</v>
      </c>
      <c r="DG191" s="437">
        <f t="shared" si="700"/>
        <v>0</v>
      </c>
      <c r="DH191" s="437">
        <f t="shared" si="700"/>
        <v>0</v>
      </c>
      <c r="DI191" s="437">
        <f t="shared" si="700"/>
        <v>0</v>
      </c>
      <c r="DJ191" s="437">
        <f t="shared" si="700"/>
        <v>0</v>
      </c>
      <c r="DK191" s="437">
        <f t="shared" si="700"/>
        <v>0</v>
      </c>
      <c r="DL191" s="438">
        <f t="shared" si="665"/>
        <v>0</v>
      </c>
    </row>
    <row r="192" spans="2:116" outlineLevel="1" x14ac:dyDescent="0.2">
      <c r="B192" s="77" t="str">
        <f t="shared" si="701"/>
        <v>Additional Position</v>
      </c>
      <c r="C192" s="7" t="s">
        <v>46</v>
      </c>
      <c r="D192" s="93">
        <v>0</v>
      </c>
      <c r="E192" s="190"/>
      <c r="F192" s="145">
        <f t="shared" si="695"/>
        <v>0</v>
      </c>
      <c r="G192" s="145">
        <f t="shared" si="695"/>
        <v>0</v>
      </c>
      <c r="H192" s="145">
        <f t="shared" si="695"/>
        <v>0</v>
      </c>
      <c r="I192" s="145">
        <f t="shared" si="695"/>
        <v>0</v>
      </c>
      <c r="J192" s="145">
        <f t="shared" si="695"/>
        <v>0</v>
      </c>
      <c r="K192" s="145">
        <f t="shared" si="695"/>
        <v>0</v>
      </c>
      <c r="L192" s="145">
        <f t="shared" si="695"/>
        <v>0</v>
      </c>
      <c r="M192" s="145">
        <f t="shared" si="695"/>
        <v>0</v>
      </c>
      <c r="N192" s="145">
        <f t="shared" si="695"/>
        <v>0</v>
      </c>
      <c r="O192" s="145">
        <f t="shared" si="695"/>
        <v>0</v>
      </c>
      <c r="P192" s="145">
        <f t="shared" si="695"/>
        <v>0</v>
      </c>
      <c r="Q192" s="145">
        <f t="shared" si="695"/>
        <v>0</v>
      </c>
      <c r="R192" s="148">
        <f t="shared" si="650"/>
        <v>0</v>
      </c>
      <c r="S192" s="7" t="s">
        <v>46</v>
      </c>
      <c r="T192" s="93">
        <v>0</v>
      </c>
      <c r="U192" s="190"/>
      <c r="V192" s="236">
        <f t="shared" si="702"/>
        <v>0</v>
      </c>
      <c r="W192" s="236">
        <f t="shared" si="702"/>
        <v>0</v>
      </c>
      <c r="X192" s="236">
        <f t="shared" si="702"/>
        <v>0</v>
      </c>
      <c r="Y192" s="236">
        <f t="shared" si="702"/>
        <v>0</v>
      </c>
      <c r="Z192" s="236">
        <f t="shared" si="702"/>
        <v>0</v>
      </c>
      <c r="AA192" s="236">
        <f t="shared" si="702"/>
        <v>0</v>
      </c>
      <c r="AB192" s="236">
        <f t="shared" si="702"/>
        <v>0</v>
      </c>
      <c r="AC192" s="236">
        <f t="shared" si="702"/>
        <v>0</v>
      </c>
      <c r="AD192" s="236">
        <f t="shared" si="702"/>
        <v>0</v>
      </c>
      <c r="AE192" s="236">
        <f t="shared" si="702"/>
        <v>0</v>
      </c>
      <c r="AF192" s="236">
        <f t="shared" si="702"/>
        <v>0</v>
      </c>
      <c r="AG192" s="236">
        <f t="shared" si="702"/>
        <v>0</v>
      </c>
      <c r="AH192" s="237">
        <f t="shared" si="652"/>
        <v>0</v>
      </c>
      <c r="AI192" s="7" t="s">
        <v>46</v>
      </c>
      <c r="AJ192" s="93">
        <v>0</v>
      </c>
      <c r="AK192" s="190"/>
      <c r="AL192" s="348">
        <f t="shared" si="693"/>
        <v>0</v>
      </c>
      <c r="AM192" s="349">
        <f t="shared" si="696"/>
        <v>0</v>
      </c>
      <c r="AN192" s="349">
        <f t="shared" si="696"/>
        <v>0</v>
      </c>
      <c r="AO192" s="349">
        <f t="shared" si="696"/>
        <v>0</v>
      </c>
      <c r="AP192" s="349">
        <f t="shared" si="696"/>
        <v>0</v>
      </c>
      <c r="AQ192" s="349">
        <f t="shared" si="696"/>
        <v>0</v>
      </c>
      <c r="AR192" s="349">
        <f t="shared" si="696"/>
        <v>0</v>
      </c>
      <c r="AS192" s="349">
        <f t="shared" si="696"/>
        <v>0</v>
      </c>
      <c r="AT192" s="349">
        <f t="shared" si="696"/>
        <v>0</v>
      </c>
      <c r="AU192" s="349">
        <f t="shared" si="696"/>
        <v>0</v>
      </c>
      <c r="AV192" s="349">
        <f t="shared" si="696"/>
        <v>0</v>
      </c>
      <c r="AW192" s="349">
        <f t="shared" si="696"/>
        <v>0</v>
      </c>
      <c r="AX192" s="350">
        <f t="shared" si="654"/>
        <v>0</v>
      </c>
      <c r="AY192" s="7" t="s">
        <v>46</v>
      </c>
      <c r="AZ192" s="93">
        <v>0</v>
      </c>
      <c r="BA192" s="190"/>
      <c r="BB192" s="437">
        <f t="shared" si="697"/>
        <v>0</v>
      </c>
      <c r="BC192" s="437">
        <f t="shared" si="697"/>
        <v>0</v>
      </c>
      <c r="BD192" s="437">
        <f t="shared" si="697"/>
        <v>0</v>
      </c>
      <c r="BE192" s="437">
        <f t="shared" si="697"/>
        <v>0</v>
      </c>
      <c r="BF192" s="437">
        <f t="shared" si="697"/>
        <v>0</v>
      </c>
      <c r="BG192" s="437">
        <f t="shared" si="697"/>
        <v>0</v>
      </c>
      <c r="BH192" s="437">
        <f t="shared" si="697"/>
        <v>0</v>
      </c>
      <c r="BI192" s="437">
        <f t="shared" si="697"/>
        <v>0</v>
      </c>
      <c r="BJ192" s="437">
        <f t="shared" si="697"/>
        <v>0</v>
      </c>
      <c r="BK192" s="437">
        <f t="shared" si="697"/>
        <v>0</v>
      </c>
      <c r="BL192" s="437">
        <f t="shared" si="697"/>
        <v>0</v>
      </c>
      <c r="BM192" s="437">
        <f t="shared" si="697"/>
        <v>0</v>
      </c>
      <c r="BN192" s="438">
        <f t="shared" si="656"/>
        <v>0</v>
      </c>
      <c r="BO192" s="7" t="s">
        <v>46</v>
      </c>
      <c r="BP192" s="93">
        <v>0</v>
      </c>
      <c r="BQ192" s="190"/>
      <c r="BR192" s="437">
        <f t="shared" si="698"/>
        <v>0</v>
      </c>
      <c r="BS192" s="437">
        <f t="shared" si="698"/>
        <v>0</v>
      </c>
      <c r="BT192" s="437">
        <f t="shared" si="698"/>
        <v>0</v>
      </c>
      <c r="BU192" s="437">
        <f t="shared" si="698"/>
        <v>0</v>
      </c>
      <c r="BV192" s="437">
        <f t="shared" si="698"/>
        <v>0</v>
      </c>
      <c r="BW192" s="437">
        <f t="shared" si="698"/>
        <v>0</v>
      </c>
      <c r="BX192" s="437">
        <f t="shared" si="698"/>
        <v>0</v>
      </c>
      <c r="BY192" s="437">
        <f t="shared" si="698"/>
        <v>0</v>
      </c>
      <c r="BZ192" s="437">
        <f t="shared" si="698"/>
        <v>0</v>
      </c>
      <c r="CA192" s="437">
        <f t="shared" si="698"/>
        <v>0</v>
      </c>
      <c r="CB192" s="437">
        <f t="shared" si="698"/>
        <v>0</v>
      </c>
      <c r="CC192" s="437">
        <f t="shared" si="698"/>
        <v>0</v>
      </c>
      <c r="CD192" s="438">
        <f t="shared" si="659"/>
        <v>0</v>
      </c>
      <c r="CF192" s="7" t="s">
        <v>46</v>
      </c>
      <c r="CG192" s="93">
        <v>0</v>
      </c>
      <c r="CH192" s="190"/>
      <c r="CI192" s="437">
        <f t="shared" si="699"/>
        <v>0</v>
      </c>
      <c r="CJ192" s="437">
        <f t="shared" si="699"/>
        <v>0</v>
      </c>
      <c r="CK192" s="437">
        <f t="shared" si="699"/>
        <v>0</v>
      </c>
      <c r="CL192" s="437">
        <f t="shared" si="699"/>
        <v>0</v>
      </c>
      <c r="CM192" s="437">
        <f t="shared" si="699"/>
        <v>0</v>
      </c>
      <c r="CN192" s="437">
        <f t="shared" si="699"/>
        <v>0</v>
      </c>
      <c r="CO192" s="437">
        <f t="shared" si="699"/>
        <v>0</v>
      </c>
      <c r="CP192" s="437">
        <f t="shared" si="699"/>
        <v>0</v>
      </c>
      <c r="CQ192" s="437">
        <f t="shared" si="699"/>
        <v>0</v>
      </c>
      <c r="CR192" s="437">
        <f t="shared" si="699"/>
        <v>0</v>
      </c>
      <c r="CS192" s="437">
        <f t="shared" si="699"/>
        <v>0</v>
      </c>
      <c r="CT192" s="437">
        <f t="shared" si="699"/>
        <v>0</v>
      </c>
      <c r="CU192" s="438">
        <f t="shared" si="662"/>
        <v>0</v>
      </c>
      <c r="CW192" s="7" t="s">
        <v>46</v>
      </c>
      <c r="CX192" s="93">
        <v>0</v>
      </c>
      <c r="CY192" s="190"/>
      <c r="CZ192" s="437">
        <f t="shared" si="700"/>
        <v>0</v>
      </c>
      <c r="DA192" s="437">
        <f t="shared" si="700"/>
        <v>0</v>
      </c>
      <c r="DB192" s="437">
        <f t="shared" si="700"/>
        <v>0</v>
      </c>
      <c r="DC192" s="437">
        <f t="shared" si="700"/>
        <v>0</v>
      </c>
      <c r="DD192" s="437">
        <f t="shared" si="700"/>
        <v>0</v>
      </c>
      <c r="DE192" s="437">
        <f t="shared" si="700"/>
        <v>0</v>
      </c>
      <c r="DF192" s="437">
        <f t="shared" si="700"/>
        <v>0</v>
      </c>
      <c r="DG192" s="437">
        <f t="shared" si="700"/>
        <v>0</v>
      </c>
      <c r="DH192" s="437">
        <f t="shared" si="700"/>
        <v>0</v>
      </c>
      <c r="DI192" s="437">
        <f t="shared" si="700"/>
        <v>0</v>
      </c>
      <c r="DJ192" s="437">
        <f t="shared" si="700"/>
        <v>0</v>
      </c>
      <c r="DK192" s="437">
        <f t="shared" si="700"/>
        <v>0</v>
      </c>
      <c r="DL192" s="438">
        <f t="shared" si="665"/>
        <v>0</v>
      </c>
    </row>
    <row r="193" spans="2:116" outlineLevel="1" x14ac:dyDescent="0.2">
      <c r="B193" s="80" t="str">
        <f t="shared" si="701"/>
        <v>Additional Position</v>
      </c>
      <c r="C193" s="79" t="s">
        <v>46</v>
      </c>
      <c r="D193" s="93">
        <v>0</v>
      </c>
      <c r="E193" s="190"/>
      <c r="F193" s="145">
        <f t="shared" si="695"/>
        <v>0</v>
      </c>
      <c r="G193" s="145">
        <f t="shared" si="695"/>
        <v>0</v>
      </c>
      <c r="H193" s="145">
        <f t="shared" si="695"/>
        <v>0</v>
      </c>
      <c r="I193" s="145">
        <f t="shared" si="695"/>
        <v>0</v>
      </c>
      <c r="J193" s="145">
        <f t="shared" si="695"/>
        <v>0</v>
      </c>
      <c r="K193" s="145">
        <f t="shared" si="695"/>
        <v>0</v>
      </c>
      <c r="L193" s="145">
        <f t="shared" si="695"/>
        <v>0</v>
      </c>
      <c r="M193" s="145">
        <f t="shared" si="695"/>
        <v>0</v>
      </c>
      <c r="N193" s="145">
        <f t="shared" si="695"/>
        <v>0</v>
      </c>
      <c r="O193" s="145">
        <f t="shared" si="695"/>
        <v>0</v>
      </c>
      <c r="P193" s="145">
        <f t="shared" si="695"/>
        <v>0</v>
      </c>
      <c r="Q193" s="145">
        <f t="shared" si="695"/>
        <v>0</v>
      </c>
      <c r="R193" s="148">
        <f t="shared" si="650"/>
        <v>0</v>
      </c>
      <c r="S193" s="79" t="s">
        <v>46</v>
      </c>
      <c r="T193" s="93">
        <v>0</v>
      </c>
      <c r="U193" s="190"/>
      <c r="V193" s="236">
        <f t="shared" si="702"/>
        <v>0</v>
      </c>
      <c r="W193" s="236">
        <f t="shared" si="702"/>
        <v>0</v>
      </c>
      <c r="X193" s="236">
        <f t="shared" si="702"/>
        <v>0</v>
      </c>
      <c r="Y193" s="236">
        <f t="shared" si="702"/>
        <v>0</v>
      </c>
      <c r="Z193" s="236">
        <f t="shared" si="702"/>
        <v>0</v>
      </c>
      <c r="AA193" s="236">
        <f t="shared" si="702"/>
        <v>0</v>
      </c>
      <c r="AB193" s="236">
        <f t="shared" si="702"/>
        <v>0</v>
      </c>
      <c r="AC193" s="236">
        <f t="shared" si="702"/>
        <v>0</v>
      </c>
      <c r="AD193" s="236">
        <f t="shared" si="702"/>
        <v>0</v>
      </c>
      <c r="AE193" s="236">
        <f t="shared" si="702"/>
        <v>0</v>
      </c>
      <c r="AF193" s="236">
        <f t="shared" si="702"/>
        <v>0</v>
      </c>
      <c r="AG193" s="236">
        <f t="shared" si="702"/>
        <v>0</v>
      </c>
      <c r="AH193" s="237">
        <f t="shared" si="652"/>
        <v>0</v>
      </c>
      <c r="AI193" s="79" t="s">
        <v>46</v>
      </c>
      <c r="AJ193" s="93">
        <v>0</v>
      </c>
      <c r="AK193" s="190"/>
      <c r="AL193" s="348">
        <f t="shared" si="693"/>
        <v>0</v>
      </c>
      <c r="AM193" s="349">
        <f t="shared" si="696"/>
        <v>0</v>
      </c>
      <c r="AN193" s="349">
        <f t="shared" si="696"/>
        <v>0</v>
      </c>
      <c r="AO193" s="349">
        <f t="shared" si="696"/>
        <v>0</v>
      </c>
      <c r="AP193" s="349">
        <f t="shared" si="696"/>
        <v>0</v>
      </c>
      <c r="AQ193" s="349">
        <f t="shared" si="696"/>
        <v>0</v>
      </c>
      <c r="AR193" s="349">
        <f t="shared" si="696"/>
        <v>0</v>
      </c>
      <c r="AS193" s="349">
        <f t="shared" si="696"/>
        <v>0</v>
      </c>
      <c r="AT193" s="349">
        <f t="shared" si="696"/>
        <v>0</v>
      </c>
      <c r="AU193" s="349">
        <f t="shared" si="696"/>
        <v>0</v>
      </c>
      <c r="AV193" s="349">
        <f t="shared" si="696"/>
        <v>0</v>
      </c>
      <c r="AW193" s="349">
        <f t="shared" si="696"/>
        <v>0</v>
      </c>
      <c r="AX193" s="350">
        <f t="shared" si="654"/>
        <v>0</v>
      </c>
      <c r="AY193" s="79" t="s">
        <v>46</v>
      </c>
      <c r="AZ193" s="93">
        <v>0</v>
      </c>
      <c r="BA193" s="190"/>
      <c r="BB193" s="437">
        <f t="shared" si="697"/>
        <v>0</v>
      </c>
      <c r="BC193" s="437">
        <f t="shared" si="697"/>
        <v>0</v>
      </c>
      <c r="BD193" s="437">
        <f t="shared" si="697"/>
        <v>0</v>
      </c>
      <c r="BE193" s="437">
        <f t="shared" si="697"/>
        <v>0</v>
      </c>
      <c r="BF193" s="437">
        <f t="shared" si="697"/>
        <v>0</v>
      </c>
      <c r="BG193" s="437">
        <f t="shared" si="697"/>
        <v>0</v>
      </c>
      <c r="BH193" s="437">
        <f t="shared" si="697"/>
        <v>0</v>
      </c>
      <c r="BI193" s="437">
        <f t="shared" si="697"/>
        <v>0</v>
      </c>
      <c r="BJ193" s="437">
        <f t="shared" si="697"/>
        <v>0</v>
      </c>
      <c r="BK193" s="437">
        <f t="shared" si="697"/>
        <v>0</v>
      </c>
      <c r="BL193" s="437">
        <f t="shared" si="697"/>
        <v>0</v>
      </c>
      <c r="BM193" s="437">
        <f t="shared" si="697"/>
        <v>0</v>
      </c>
      <c r="BN193" s="438">
        <f t="shared" si="656"/>
        <v>0</v>
      </c>
      <c r="BO193" s="79" t="s">
        <v>46</v>
      </c>
      <c r="BP193" s="93">
        <v>0</v>
      </c>
      <c r="BQ193" s="190"/>
      <c r="BR193" s="437">
        <f t="shared" si="698"/>
        <v>0</v>
      </c>
      <c r="BS193" s="437">
        <f t="shared" si="698"/>
        <v>0</v>
      </c>
      <c r="BT193" s="437">
        <f t="shared" si="698"/>
        <v>0</v>
      </c>
      <c r="BU193" s="437">
        <f t="shared" si="698"/>
        <v>0</v>
      </c>
      <c r="BV193" s="437">
        <f t="shared" si="698"/>
        <v>0</v>
      </c>
      <c r="BW193" s="437">
        <f t="shared" si="698"/>
        <v>0</v>
      </c>
      <c r="BX193" s="437">
        <f t="shared" si="698"/>
        <v>0</v>
      </c>
      <c r="BY193" s="437">
        <f t="shared" si="698"/>
        <v>0</v>
      </c>
      <c r="BZ193" s="437">
        <f t="shared" si="698"/>
        <v>0</v>
      </c>
      <c r="CA193" s="437">
        <f t="shared" si="698"/>
        <v>0</v>
      </c>
      <c r="CB193" s="437">
        <f t="shared" si="698"/>
        <v>0</v>
      </c>
      <c r="CC193" s="437">
        <f t="shared" si="698"/>
        <v>0</v>
      </c>
      <c r="CD193" s="438">
        <f t="shared" si="659"/>
        <v>0</v>
      </c>
      <c r="CF193" s="79" t="s">
        <v>46</v>
      </c>
      <c r="CG193" s="93">
        <v>0</v>
      </c>
      <c r="CH193" s="190"/>
      <c r="CI193" s="437">
        <f t="shared" si="699"/>
        <v>0</v>
      </c>
      <c r="CJ193" s="437">
        <f t="shared" si="699"/>
        <v>0</v>
      </c>
      <c r="CK193" s="437">
        <f t="shared" si="699"/>
        <v>0</v>
      </c>
      <c r="CL193" s="437">
        <f t="shared" si="699"/>
        <v>0</v>
      </c>
      <c r="CM193" s="437">
        <f t="shared" si="699"/>
        <v>0</v>
      </c>
      <c r="CN193" s="437">
        <f t="shared" si="699"/>
        <v>0</v>
      </c>
      <c r="CO193" s="437">
        <f t="shared" si="699"/>
        <v>0</v>
      </c>
      <c r="CP193" s="437">
        <f t="shared" si="699"/>
        <v>0</v>
      </c>
      <c r="CQ193" s="437">
        <f t="shared" si="699"/>
        <v>0</v>
      </c>
      <c r="CR193" s="437">
        <f t="shared" si="699"/>
        <v>0</v>
      </c>
      <c r="CS193" s="437">
        <f t="shared" si="699"/>
        <v>0</v>
      </c>
      <c r="CT193" s="437">
        <f t="shared" si="699"/>
        <v>0</v>
      </c>
      <c r="CU193" s="438">
        <f t="shared" si="662"/>
        <v>0</v>
      </c>
      <c r="CW193" s="79" t="s">
        <v>46</v>
      </c>
      <c r="CX193" s="93">
        <v>0</v>
      </c>
      <c r="CY193" s="190"/>
      <c r="CZ193" s="437">
        <f t="shared" si="700"/>
        <v>0</v>
      </c>
      <c r="DA193" s="437">
        <f t="shared" si="700"/>
        <v>0</v>
      </c>
      <c r="DB193" s="437">
        <f t="shared" si="700"/>
        <v>0</v>
      </c>
      <c r="DC193" s="437">
        <f t="shared" si="700"/>
        <v>0</v>
      </c>
      <c r="DD193" s="437">
        <f t="shared" si="700"/>
        <v>0</v>
      </c>
      <c r="DE193" s="437">
        <f t="shared" si="700"/>
        <v>0</v>
      </c>
      <c r="DF193" s="437">
        <f t="shared" si="700"/>
        <v>0</v>
      </c>
      <c r="DG193" s="437">
        <f t="shared" si="700"/>
        <v>0</v>
      </c>
      <c r="DH193" s="437">
        <f t="shared" si="700"/>
        <v>0</v>
      </c>
      <c r="DI193" s="437">
        <f t="shared" si="700"/>
        <v>0</v>
      </c>
      <c r="DJ193" s="437">
        <f t="shared" si="700"/>
        <v>0</v>
      </c>
      <c r="DK193" s="437">
        <f t="shared" si="700"/>
        <v>0</v>
      </c>
      <c r="DL193" s="438">
        <f t="shared" si="665"/>
        <v>0</v>
      </c>
    </row>
    <row r="194" spans="2:116" outlineLevel="1" x14ac:dyDescent="0.2">
      <c r="B194" s="77" t="s">
        <v>47</v>
      </c>
      <c r="C194" s="7" t="s">
        <v>19</v>
      </c>
      <c r="D194" s="73" t="s">
        <v>20</v>
      </c>
      <c r="E194" s="192"/>
      <c r="F194" s="194">
        <v>0</v>
      </c>
      <c r="G194" s="194"/>
      <c r="H194" s="194">
        <v>0</v>
      </c>
      <c r="I194" s="194"/>
      <c r="J194" s="194"/>
      <c r="K194" s="194"/>
      <c r="L194" s="194">
        <v>0</v>
      </c>
      <c r="M194" s="145"/>
      <c r="N194" s="145"/>
      <c r="O194" s="145"/>
      <c r="P194" s="195"/>
      <c r="Q194" s="195">
        <v>0</v>
      </c>
      <c r="R194" s="148"/>
      <c r="S194" s="7" t="s">
        <v>19</v>
      </c>
      <c r="T194" s="73" t="s">
        <v>20</v>
      </c>
      <c r="U194" s="192"/>
      <c r="V194" s="266">
        <v>0</v>
      </c>
      <c r="W194" s="266"/>
      <c r="X194" s="266">
        <v>0</v>
      </c>
      <c r="Y194" s="266"/>
      <c r="Z194" s="266"/>
      <c r="AA194" s="266"/>
      <c r="AB194" s="266">
        <v>0</v>
      </c>
      <c r="AC194" s="235"/>
      <c r="AD194" s="235"/>
      <c r="AE194" s="235"/>
      <c r="AF194" s="267"/>
      <c r="AG194" s="267">
        <v>0</v>
      </c>
      <c r="AH194" s="237"/>
      <c r="AI194" s="7" t="s">
        <v>19</v>
      </c>
      <c r="AJ194" s="73" t="s">
        <v>20</v>
      </c>
      <c r="AK194" s="192"/>
      <c r="AL194" s="378">
        <v>0</v>
      </c>
      <c r="AM194" s="378"/>
      <c r="AN194" s="378">
        <v>0</v>
      </c>
      <c r="AO194" s="378"/>
      <c r="AP194" s="378"/>
      <c r="AQ194" s="378"/>
      <c r="AR194" s="378">
        <v>0</v>
      </c>
      <c r="AS194" s="349"/>
      <c r="AT194" s="349"/>
      <c r="AU194" s="349"/>
      <c r="AV194" s="379"/>
      <c r="AW194" s="379">
        <v>0</v>
      </c>
      <c r="AX194" s="350"/>
      <c r="AY194" s="7" t="s">
        <v>19</v>
      </c>
      <c r="AZ194" s="73" t="s">
        <v>20</v>
      </c>
      <c r="BA194" s="192"/>
      <c r="BB194" s="468">
        <v>0</v>
      </c>
      <c r="BC194" s="468"/>
      <c r="BD194" s="468">
        <v>0</v>
      </c>
      <c r="BE194" s="468"/>
      <c r="BF194" s="468"/>
      <c r="BG194" s="468"/>
      <c r="BH194" s="468">
        <v>0</v>
      </c>
      <c r="BI194" s="437"/>
      <c r="BJ194" s="437"/>
      <c r="BK194" s="437"/>
      <c r="BL194" s="469"/>
      <c r="BM194" s="469">
        <v>0</v>
      </c>
      <c r="BN194" s="438"/>
      <c r="BO194" s="7" t="s">
        <v>19</v>
      </c>
      <c r="BP194" s="73" t="s">
        <v>20</v>
      </c>
      <c r="BQ194" s="192"/>
      <c r="BR194" s="468">
        <v>0</v>
      </c>
      <c r="BS194" s="468"/>
      <c r="BT194" s="468">
        <v>0</v>
      </c>
      <c r="BU194" s="468"/>
      <c r="BV194" s="468"/>
      <c r="BW194" s="468"/>
      <c r="BX194" s="468">
        <v>0</v>
      </c>
      <c r="BY194" s="437"/>
      <c r="BZ194" s="437"/>
      <c r="CA194" s="437"/>
      <c r="CB194" s="469"/>
      <c r="CC194" s="469">
        <v>0</v>
      </c>
      <c r="CD194" s="438"/>
      <c r="CF194" s="7" t="s">
        <v>19</v>
      </c>
      <c r="CG194" s="73" t="s">
        <v>20</v>
      </c>
      <c r="CH194" s="192"/>
      <c r="CI194" s="468">
        <v>0</v>
      </c>
      <c r="CJ194" s="468"/>
      <c r="CK194" s="468">
        <v>0</v>
      </c>
      <c r="CL194" s="468"/>
      <c r="CM194" s="468"/>
      <c r="CN194" s="468"/>
      <c r="CO194" s="468">
        <v>0</v>
      </c>
      <c r="CP194" s="437"/>
      <c r="CQ194" s="437"/>
      <c r="CR194" s="437"/>
      <c r="CS194" s="469"/>
      <c r="CT194" s="469">
        <v>0</v>
      </c>
      <c r="CU194" s="438"/>
      <c r="CW194" s="7" t="s">
        <v>19</v>
      </c>
      <c r="CX194" s="73" t="s">
        <v>20</v>
      </c>
      <c r="CY194" s="192"/>
      <c r="CZ194" s="468">
        <v>0</v>
      </c>
      <c r="DA194" s="468"/>
      <c r="DB194" s="468">
        <v>0</v>
      </c>
      <c r="DC194" s="468"/>
      <c r="DD194" s="468"/>
      <c r="DE194" s="468"/>
      <c r="DF194" s="468">
        <v>0</v>
      </c>
      <c r="DG194" s="437"/>
      <c r="DH194" s="437"/>
      <c r="DI194" s="437"/>
      <c r="DJ194" s="469"/>
      <c r="DK194" s="469">
        <v>0</v>
      </c>
      <c r="DL194" s="438"/>
    </row>
    <row r="195" spans="2:116" outlineLevel="1" x14ac:dyDescent="0.2">
      <c r="B195" s="52" t="s">
        <v>48</v>
      </c>
      <c r="C195" s="7" t="s">
        <v>49</v>
      </c>
      <c r="D195" s="93">
        <v>0</v>
      </c>
      <c r="E195" s="190"/>
      <c r="F195" s="145">
        <f t="shared" ref="F195:Q195" si="703">$D195*F134</f>
        <v>0</v>
      </c>
      <c r="G195" s="145">
        <f t="shared" si="703"/>
        <v>0</v>
      </c>
      <c r="H195" s="145">
        <f t="shared" si="703"/>
        <v>0</v>
      </c>
      <c r="I195" s="145">
        <f t="shared" si="703"/>
        <v>0</v>
      </c>
      <c r="J195" s="145">
        <f t="shared" si="703"/>
        <v>0</v>
      </c>
      <c r="K195" s="145">
        <f t="shared" si="703"/>
        <v>0</v>
      </c>
      <c r="L195" s="145">
        <f t="shared" si="703"/>
        <v>0</v>
      </c>
      <c r="M195" s="145">
        <f t="shared" si="703"/>
        <v>0</v>
      </c>
      <c r="N195" s="145">
        <f t="shared" si="703"/>
        <v>0</v>
      </c>
      <c r="O195" s="145">
        <f t="shared" si="703"/>
        <v>0</v>
      </c>
      <c r="P195" s="145">
        <f t="shared" si="703"/>
        <v>0</v>
      </c>
      <c r="Q195" s="146">
        <f t="shared" si="703"/>
        <v>0</v>
      </c>
      <c r="R195" s="148">
        <f>SUM(F195:Q195)</f>
        <v>0</v>
      </c>
      <c r="S195" s="7" t="s">
        <v>49</v>
      </c>
      <c r="T195" s="93">
        <v>520</v>
      </c>
      <c r="U195" s="190"/>
      <c r="V195" s="235">
        <v>0</v>
      </c>
      <c r="W195" s="235">
        <v>0</v>
      </c>
      <c r="X195" s="235">
        <v>0</v>
      </c>
      <c r="Y195" s="235">
        <v>0</v>
      </c>
      <c r="Z195" s="235">
        <v>0</v>
      </c>
      <c r="AA195" s="235">
        <v>0</v>
      </c>
      <c r="AB195" s="235">
        <v>0</v>
      </c>
      <c r="AC195" s="235">
        <v>0</v>
      </c>
      <c r="AD195" s="235">
        <v>0</v>
      </c>
      <c r="AE195" s="235">
        <v>0</v>
      </c>
      <c r="AF195" s="235">
        <v>0</v>
      </c>
      <c r="AG195" s="235">
        <v>0</v>
      </c>
      <c r="AH195" s="237">
        <f>SUM(V195:AG195)</f>
        <v>0</v>
      </c>
      <c r="AI195" s="7" t="s">
        <v>49</v>
      </c>
      <c r="AJ195" s="93">
        <v>520</v>
      </c>
      <c r="AK195" s="190"/>
      <c r="AL195" s="349">
        <f t="shared" ref="AL195:AW195" si="704">$T195*AL134</f>
        <v>2080</v>
      </c>
      <c r="AM195" s="349">
        <f t="shared" si="704"/>
        <v>2600</v>
      </c>
      <c r="AN195" s="349">
        <f t="shared" si="704"/>
        <v>2600</v>
      </c>
      <c r="AO195" s="349">
        <f t="shared" si="704"/>
        <v>2600</v>
      </c>
      <c r="AP195" s="349">
        <f t="shared" si="704"/>
        <v>2600</v>
      </c>
      <c r="AQ195" s="349">
        <f t="shared" si="704"/>
        <v>2600</v>
      </c>
      <c r="AR195" s="349">
        <f t="shared" si="704"/>
        <v>2600</v>
      </c>
      <c r="AS195" s="349">
        <f t="shared" si="704"/>
        <v>2600</v>
      </c>
      <c r="AT195" s="349">
        <f t="shared" si="704"/>
        <v>6760</v>
      </c>
      <c r="AU195" s="349">
        <f t="shared" si="704"/>
        <v>6760</v>
      </c>
      <c r="AV195" s="349">
        <f t="shared" si="704"/>
        <v>6760</v>
      </c>
      <c r="AW195" s="349">
        <f t="shared" si="704"/>
        <v>6760</v>
      </c>
      <c r="AX195" s="350">
        <f>SUM(AL195:AW195)</f>
        <v>47320</v>
      </c>
      <c r="AY195" s="7" t="s">
        <v>49</v>
      </c>
      <c r="AZ195" s="93">
        <v>520</v>
      </c>
      <c r="BA195" s="190"/>
      <c r="BB195" s="437">
        <f t="shared" ref="BB195:BM195" si="705">$T195*BB134</f>
        <v>9880</v>
      </c>
      <c r="BC195" s="437">
        <f t="shared" si="705"/>
        <v>9880</v>
      </c>
      <c r="BD195" s="437">
        <f t="shared" si="705"/>
        <v>9880</v>
      </c>
      <c r="BE195" s="437">
        <f t="shared" si="705"/>
        <v>9880</v>
      </c>
      <c r="BF195" s="437">
        <f t="shared" si="705"/>
        <v>9880</v>
      </c>
      <c r="BG195" s="437">
        <f t="shared" si="705"/>
        <v>10400</v>
      </c>
      <c r="BH195" s="437">
        <f t="shared" si="705"/>
        <v>10400</v>
      </c>
      <c r="BI195" s="437">
        <f t="shared" si="705"/>
        <v>10400</v>
      </c>
      <c r="BJ195" s="437">
        <f t="shared" si="705"/>
        <v>10400</v>
      </c>
      <c r="BK195" s="437">
        <f t="shared" si="705"/>
        <v>10400</v>
      </c>
      <c r="BL195" s="437">
        <f t="shared" si="705"/>
        <v>10400</v>
      </c>
      <c r="BM195" s="437">
        <f t="shared" si="705"/>
        <v>10400</v>
      </c>
      <c r="BN195" s="438">
        <f>SUM(BB195:BM195)</f>
        <v>122200</v>
      </c>
      <c r="BO195" s="7" t="s">
        <v>49</v>
      </c>
      <c r="BP195" s="93">
        <v>520</v>
      </c>
      <c r="BQ195" s="190"/>
      <c r="BR195" s="437">
        <f t="shared" ref="BR195:CC195" si="706">$T195*BR134</f>
        <v>13000</v>
      </c>
      <c r="BS195" s="437">
        <f t="shared" si="706"/>
        <v>13000</v>
      </c>
      <c r="BT195" s="437">
        <f t="shared" si="706"/>
        <v>13000</v>
      </c>
      <c r="BU195" s="437">
        <f t="shared" si="706"/>
        <v>13000</v>
      </c>
      <c r="BV195" s="437">
        <f t="shared" si="706"/>
        <v>13000</v>
      </c>
      <c r="BW195" s="437">
        <f t="shared" si="706"/>
        <v>13000</v>
      </c>
      <c r="BX195" s="437">
        <f t="shared" si="706"/>
        <v>13000</v>
      </c>
      <c r="BY195" s="437">
        <f t="shared" si="706"/>
        <v>13000</v>
      </c>
      <c r="BZ195" s="437">
        <f t="shared" si="706"/>
        <v>13000</v>
      </c>
      <c r="CA195" s="437">
        <f t="shared" si="706"/>
        <v>13000</v>
      </c>
      <c r="CB195" s="437">
        <f t="shared" si="706"/>
        <v>13000</v>
      </c>
      <c r="CC195" s="437">
        <f t="shared" si="706"/>
        <v>13000</v>
      </c>
      <c r="CD195" s="438">
        <f>SUM(BR195:CC195)</f>
        <v>156000</v>
      </c>
      <c r="CF195" s="7" t="s">
        <v>49</v>
      </c>
      <c r="CG195" s="93">
        <v>520</v>
      </c>
      <c r="CH195" s="190"/>
      <c r="CI195" s="437">
        <f t="shared" ref="CI195:CT195" si="707">$T195*CI134</f>
        <v>14560</v>
      </c>
      <c r="CJ195" s="437">
        <f t="shared" si="707"/>
        <v>14560</v>
      </c>
      <c r="CK195" s="437">
        <f t="shared" si="707"/>
        <v>14560</v>
      </c>
      <c r="CL195" s="437">
        <f t="shared" si="707"/>
        <v>14560</v>
      </c>
      <c r="CM195" s="437">
        <f t="shared" si="707"/>
        <v>14560</v>
      </c>
      <c r="CN195" s="437">
        <f t="shared" si="707"/>
        <v>14560</v>
      </c>
      <c r="CO195" s="437">
        <f t="shared" si="707"/>
        <v>14560</v>
      </c>
      <c r="CP195" s="437">
        <f t="shared" si="707"/>
        <v>14560</v>
      </c>
      <c r="CQ195" s="437">
        <f t="shared" si="707"/>
        <v>14560</v>
      </c>
      <c r="CR195" s="437">
        <f t="shared" si="707"/>
        <v>14560</v>
      </c>
      <c r="CS195" s="437">
        <f t="shared" si="707"/>
        <v>14560</v>
      </c>
      <c r="CT195" s="437">
        <f t="shared" si="707"/>
        <v>14560</v>
      </c>
      <c r="CU195" s="438">
        <f>SUM(CI195:CT195)</f>
        <v>174720</v>
      </c>
      <c r="CW195" s="7" t="s">
        <v>49</v>
      </c>
      <c r="CX195" s="93">
        <v>520</v>
      </c>
      <c r="CY195" s="190"/>
      <c r="CZ195" s="437">
        <f t="shared" ref="CZ195:DK195" si="708">$T195*CZ134</f>
        <v>16120</v>
      </c>
      <c r="DA195" s="437">
        <f t="shared" si="708"/>
        <v>16120</v>
      </c>
      <c r="DB195" s="437">
        <f t="shared" si="708"/>
        <v>16120</v>
      </c>
      <c r="DC195" s="437">
        <f t="shared" si="708"/>
        <v>16120</v>
      </c>
      <c r="DD195" s="437">
        <f t="shared" si="708"/>
        <v>16120</v>
      </c>
      <c r="DE195" s="437">
        <f t="shared" si="708"/>
        <v>17680</v>
      </c>
      <c r="DF195" s="437">
        <f t="shared" si="708"/>
        <v>17680</v>
      </c>
      <c r="DG195" s="437">
        <f t="shared" si="708"/>
        <v>17680</v>
      </c>
      <c r="DH195" s="437">
        <f t="shared" si="708"/>
        <v>17680</v>
      </c>
      <c r="DI195" s="437">
        <f t="shared" si="708"/>
        <v>17680</v>
      </c>
      <c r="DJ195" s="437">
        <f t="shared" si="708"/>
        <v>17680</v>
      </c>
      <c r="DK195" s="437">
        <f t="shared" si="708"/>
        <v>17680</v>
      </c>
      <c r="DL195" s="438">
        <f>SUM(CZ195:DK195)</f>
        <v>204360</v>
      </c>
    </row>
    <row r="196" spans="2:116" outlineLevel="1" x14ac:dyDescent="0.2">
      <c r="B196" s="52" t="s">
        <v>50</v>
      </c>
      <c r="C196" s="7" t="s">
        <v>51</v>
      </c>
      <c r="D196" s="191">
        <v>0.1</v>
      </c>
      <c r="E196" s="193"/>
      <c r="F196" s="145">
        <f>$D196*SUM(F157:F194)</f>
        <v>0</v>
      </c>
      <c r="G196" s="145">
        <f>$D196*SUM(G157:G194)</f>
        <v>0</v>
      </c>
      <c r="H196" s="145">
        <f t="shared" ref="H196:Q196" si="709">$D196*SUM(H157:H194)</f>
        <v>0</v>
      </c>
      <c r="I196" s="145">
        <f t="shared" si="709"/>
        <v>0</v>
      </c>
      <c r="J196" s="145">
        <f t="shared" si="709"/>
        <v>0</v>
      </c>
      <c r="K196" s="145">
        <f t="shared" si="709"/>
        <v>0</v>
      </c>
      <c r="L196" s="145">
        <f t="shared" si="709"/>
        <v>0</v>
      </c>
      <c r="M196" s="145">
        <f t="shared" si="709"/>
        <v>0</v>
      </c>
      <c r="N196" s="145">
        <f t="shared" si="709"/>
        <v>0</v>
      </c>
      <c r="O196" s="145">
        <f t="shared" si="709"/>
        <v>0</v>
      </c>
      <c r="P196" s="145">
        <f t="shared" si="709"/>
        <v>0</v>
      </c>
      <c r="Q196" s="145">
        <f t="shared" si="709"/>
        <v>0</v>
      </c>
      <c r="R196" s="148">
        <f>SUM(F196:Q196)</f>
        <v>0</v>
      </c>
      <c r="S196" s="7" t="s">
        <v>51</v>
      </c>
      <c r="T196" s="191">
        <v>0.1</v>
      </c>
      <c r="U196" s="193"/>
      <c r="V196" s="235">
        <v>0</v>
      </c>
      <c r="W196" s="235">
        <v>0</v>
      </c>
      <c r="X196" s="235">
        <v>0</v>
      </c>
      <c r="Y196" s="235">
        <v>0</v>
      </c>
      <c r="Z196" s="235">
        <v>0</v>
      </c>
      <c r="AA196" s="235">
        <v>0</v>
      </c>
      <c r="AB196" s="235">
        <f t="shared" ref="AB196:AG196" si="710">$D196*SUM(AB157:AB194)</f>
        <v>3466.6666666666674</v>
      </c>
      <c r="AC196" s="235">
        <f t="shared" si="710"/>
        <v>3466.6666666666674</v>
      </c>
      <c r="AD196" s="235">
        <f t="shared" si="710"/>
        <v>3466.6666666666674</v>
      </c>
      <c r="AE196" s="235">
        <f t="shared" si="710"/>
        <v>3466.6666666666674</v>
      </c>
      <c r="AF196" s="235">
        <f t="shared" si="710"/>
        <v>3466.6666666666674</v>
      </c>
      <c r="AG196" s="235">
        <f t="shared" si="710"/>
        <v>3466.6666666666674</v>
      </c>
      <c r="AH196" s="237">
        <f>SUM(V196:AG196)</f>
        <v>20800.000000000004</v>
      </c>
      <c r="AI196" s="7" t="s">
        <v>51</v>
      </c>
      <c r="AJ196" s="191">
        <v>0.1</v>
      </c>
      <c r="AK196" s="193"/>
      <c r="AL196" s="349">
        <f t="shared" ref="AL196:AW196" si="711">$D196*SUM(AL157:AL194)</f>
        <v>3033.3333333333339</v>
      </c>
      <c r="AM196" s="349">
        <f t="shared" si="711"/>
        <v>3986.6666666666674</v>
      </c>
      <c r="AN196" s="349">
        <f t="shared" si="711"/>
        <v>3986.6666666666674</v>
      </c>
      <c r="AO196" s="349">
        <f t="shared" si="711"/>
        <v>3986.6666666666674</v>
      </c>
      <c r="AP196" s="349">
        <f t="shared" si="711"/>
        <v>3986.6666666666674</v>
      </c>
      <c r="AQ196" s="349">
        <f t="shared" si="711"/>
        <v>3986.6666666666674</v>
      </c>
      <c r="AR196" s="349">
        <f t="shared" si="711"/>
        <v>3986.6666666666674</v>
      </c>
      <c r="AS196" s="349">
        <f t="shared" si="711"/>
        <v>3986.6666666666674</v>
      </c>
      <c r="AT196" s="349">
        <f t="shared" si="711"/>
        <v>11846.666666666666</v>
      </c>
      <c r="AU196" s="349">
        <f t="shared" si="711"/>
        <v>11846.666666666666</v>
      </c>
      <c r="AV196" s="349">
        <f t="shared" si="711"/>
        <v>11846.666666666666</v>
      </c>
      <c r="AW196" s="349">
        <f t="shared" si="711"/>
        <v>11846.666666666666</v>
      </c>
      <c r="AX196" s="350">
        <f>SUM(AL196:AW196)</f>
        <v>78326.666666666672</v>
      </c>
      <c r="AY196" s="7" t="s">
        <v>51</v>
      </c>
      <c r="AZ196" s="191">
        <v>0.1</v>
      </c>
      <c r="BA196" s="193"/>
      <c r="BB196" s="437">
        <f t="shared" ref="BB196:BM196" si="712">$D196*SUM(BB157:BB194)</f>
        <v>17046.666666666668</v>
      </c>
      <c r="BC196" s="437">
        <f t="shared" si="712"/>
        <v>15920</v>
      </c>
      <c r="BD196" s="437">
        <f t="shared" si="712"/>
        <v>15920</v>
      </c>
      <c r="BE196" s="437">
        <f t="shared" si="712"/>
        <v>15920</v>
      </c>
      <c r="BF196" s="437">
        <f t="shared" si="712"/>
        <v>15920</v>
      </c>
      <c r="BG196" s="437">
        <f t="shared" si="712"/>
        <v>16960</v>
      </c>
      <c r="BH196" s="437">
        <f t="shared" si="712"/>
        <v>16960</v>
      </c>
      <c r="BI196" s="437">
        <f t="shared" si="712"/>
        <v>16960</v>
      </c>
      <c r="BJ196" s="437">
        <f t="shared" si="712"/>
        <v>16960</v>
      </c>
      <c r="BK196" s="437">
        <f t="shared" si="712"/>
        <v>16960</v>
      </c>
      <c r="BL196" s="437">
        <f t="shared" si="712"/>
        <v>16960</v>
      </c>
      <c r="BM196" s="437">
        <f t="shared" si="712"/>
        <v>16960</v>
      </c>
      <c r="BN196" s="438">
        <f>SUM(BB196:BM196)</f>
        <v>199446.66666666669</v>
      </c>
      <c r="BO196" s="7" t="s">
        <v>51</v>
      </c>
      <c r="BP196" s="191">
        <v>0.1</v>
      </c>
      <c r="BQ196" s="193"/>
      <c r="BR196" s="437">
        <f t="shared" ref="BR196:CC196" si="713">$D196*SUM(BR157:BR194)</f>
        <v>23373.333333333336</v>
      </c>
      <c r="BS196" s="437">
        <f t="shared" si="713"/>
        <v>23373.333333333336</v>
      </c>
      <c r="BT196" s="437">
        <f t="shared" si="713"/>
        <v>23373.333333333336</v>
      </c>
      <c r="BU196" s="437">
        <f t="shared" si="713"/>
        <v>23373.333333333336</v>
      </c>
      <c r="BV196" s="437">
        <f t="shared" si="713"/>
        <v>23373.333333333336</v>
      </c>
      <c r="BW196" s="437">
        <f t="shared" si="713"/>
        <v>23373.333333333336</v>
      </c>
      <c r="BX196" s="437">
        <f t="shared" si="713"/>
        <v>23373.333333333336</v>
      </c>
      <c r="BY196" s="437">
        <f t="shared" si="713"/>
        <v>23373.333333333336</v>
      </c>
      <c r="BZ196" s="437">
        <f t="shared" si="713"/>
        <v>23373.333333333336</v>
      </c>
      <c r="CA196" s="437">
        <f t="shared" si="713"/>
        <v>23373.333333333336</v>
      </c>
      <c r="CB196" s="437">
        <f t="shared" si="713"/>
        <v>23373.333333333336</v>
      </c>
      <c r="CC196" s="437">
        <f t="shared" si="713"/>
        <v>23373.333333333336</v>
      </c>
      <c r="CD196" s="438">
        <f>SUM(BR196:CC196)</f>
        <v>280480.00000000006</v>
      </c>
      <c r="CF196" s="7" t="s">
        <v>51</v>
      </c>
      <c r="CG196" s="191">
        <v>0.1</v>
      </c>
      <c r="CH196" s="193"/>
      <c r="CI196" s="437">
        <f t="shared" ref="CI196:CT196" si="714">$D196*SUM(CI157:CI194)</f>
        <v>26233.333333333332</v>
      </c>
      <c r="CJ196" s="437">
        <f t="shared" si="714"/>
        <v>26233.333333333332</v>
      </c>
      <c r="CK196" s="437">
        <f t="shared" si="714"/>
        <v>26233.333333333332</v>
      </c>
      <c r="CL196" s="437">
        <f t="shared" si="714"/>
        <v>26233.333333333332</v>
      </c>
      <c r="CM196" s="437">
        <f t="shared" si="714"/>
        <v>26233.333333333332</v>
      </c>
      <c r="CN196" s="437">
        <f t="shared" si="714"/>
        <v>26233.333333333332</v>
      </c>
      <c r="CO196" s="437">
        <f t="shared" si="714"/>
        <v>26233.333333333332</v>
      </c>
      <c r="CP196" s="437">
        <f t="shared" si="714"/>
        <v>26233.333333333332</v>
      </c>
      <c r="CQ196" s="437">
        <f t="shared" si="714"/>
        <v>26233.333333333332</v>
      </c>
      <c r="CR196" s="437">
        <f t="shared" si="714"/>
        <v>26233.333333333332</v>
      </c>
      <c r="CS196" s="437">
        <f t="shared" si="714"/>
        <v>26233.333333333332</v>
      </c>
      <c r="CT196" s="437">
        <f t="shared" si="714"/>
        <v>26233.333333333332</v>
      </c>
      <c r="CU196" s="438">
        <f>SUM(CI196:CT196)</f>
        <v>314800</v>
      </c>
      <c r="CW196" s="7" t="s">
        <v>51</v>
      </c>
      <c r="CX196" s="191">
        <v>0.1</v>
      </c>
      <c r="CY196" s="193"/>
      <c r="CZ196" s="437">
        <f t="shared" ref="CZ196:DK196" si="715">$D196*SUM(CZ157:CZ194)</f>
        <v>28386.675000000003</v>
      </c>
      <c r="DA196" s="437">
        <f t="shared" si="715"/>
        <v>28386.675000000003</v>
      </c>
      <c r="DB196" s="437">
        <f t="shared" si="715"/>
        <v>28386.675000000003</v>
      </c>
      <c r="DC196" s="437">
        <f t="shared" si="715"/>
        <v>28386.675000000003</v>
      </c>
      <c r="DD196" s="437">
        <f t="shared" si="715"/>
        <v>28386.675000000003</v>
      </c>
      <c r="DE196" s="437">
        <f t="shared" si="715"/>
        <v>29846.683333333338</v>
      </c>
      <c r="DF196" s="437">
        <f t="shared" si="715"/>
        <v>29846.683333333338</v>
      </c>
      <c r="DG196" s="437">
        <f t="shared" si="715"/>
        <v>29846.683333333338</v>
      </c>
      <c r="DH196" s="437">
        <f t="shared" si="715"/>
        <v>29846.683333333338</v>
      </c>
      <c r="DI196" s="437">
        <f t="shared" si="715"/>
        <v>29846.683333333338</v>
      </c>
      <c r="DJ196" s="437">
        <f t="shared" si="715"/>
        <v>29846.683333333338</v>
      </c>
      <c r="DK196" s="437">
        <f t="shared" si="715"/>
        <v>29846.683333333338</v>
      </c>
      <c r="DL196" s="438">
        <f>SUM(CZ196:DK196)</f>
        <v>350860.15833333344</v>
      </c>
    </row>
    <row r="197" spans="2:116" x14ac:dyDescent="0.2">
      <c r="B197" s="52" t="s">
        <v>52</v>
      </c>
      <c r="C197" s="7"/>
      <c r="D197" s="9"/>
      <c r="E197" s="66"/>
      <c r="F197" s="145">
        <v>0</v>
      </c>
      <c r="G197" s="145">
        <v>0</v>
      </c>
      <c r="H197" s="145">
        <v>0</v>
      </c>
      <c r="I197" s="145">
        <v>0</v>
      </c>
      <c r="J197" s="145">
        <v>0</v>
      </c>
      <c r="K197" s="145">
        <v>0</v>
      </c>
      <c r="L197" s="145">
        <v>0</v>
      </c>
      <c r="M197" s="145">
        <v>0</v>
      </c>
      <c r="N197" s="145">
        <v>0</v>
      </c>
      <c r="O197" s="145">
        <v>0</v>
      </c>
      <c r="P197" s="145">
        <v>0</v>
      </c>
      <c r="Q197" s="145">
        <v>0</v>
      </c>
      <c r="R197" s="148">
        <f>SUM(F197:Q197)</f>
        <v>0</v>
      </c>
      <c r="S197" s="7"/>
      <c r="T197" s="9"/>
      <c r="U197" s="66"/>
      <c r="V197" s="235">
        <v>0</v>
      </c>
      <c r="W197" s="235">
        <v>0</v>
      </c>
      <c r="X197" s="235">
        <v>0</v>
      </c>
      <c r="Y197" s="235">
        <v>0</v>
      </c>
      <c r="Z197" s="235">
        <v>0</v>
      </c>
      <c r="AA197" s="235">
        <v>0</v>
      </c>
      <c r="AB197" s="235">
        <v>0</v>
      </c>
      <c r="AC197" s="235">
        <f>25+(4*AC$134)</f>
        <v>41</v>
      </c>
      <c r="AD197" s="235">
        <f>25+(4*AD$134)</f>
        <v>41</v>
      </c>
      <c r="AE197" s="235">
        <f>25+(4*AE$134)</f>
        <v>41</v>
      </c>
      <c r="AF197" s="235">
        <f>25+(4*AF$134)</f>
        <v>41</v>
      </c>
      <c r="AG197" s="235">
        <f>25+(4*AG$134)</f>
        <v>41</v>
      </c>
      <c r="AH197" s="237">
        <f>SUM(V197:AG197)</f>
        <v>205</v>
      </c>
      <c r="AI197" s="7"/>
      <c r="AJ197" s="9"/>
      <c r="AK197" s="66"/>
      <c r="AL197" s="349">
        <v>0</v>
      </c>
      <c r="AM197" s="349">
        <v>0</v>
      </c>
      <c r="AN197" s="349">
        <v>0</v>
      </c>
      <c r="AO197" s="349">
        <v>0</v>
      </c>
      <c r="AP197" s="349">
        <v>0</v>
      </c>
      <c r="AQ197" s="349">
        <v>0</v>
      </c>
      <c r="AR197" s="349">
        <v>0</v>
      </c>
      <c r="AS197" s="349">
        <f>25+(4*AS$134)</f>
        <v>45</v>
      </c>
      <c r="AT197" s="349">
        <f>25+(4*AT$134)</f>
        <v>77</v>
      </c>
      <c r="AU197" s="349">
        <f>25+(4*AU$134)</f>
        <v>77</v>
      </c>
      <c r="AV197" s="349">
        <f>25+(4*AV$134)</f>
        <v>77</v>
      </c>
      <c r="AW197" s="349">
        <f>25+(4*AW$134)</f>
        <v>77</v>
      </c>
      <c r="AX197" s="350">
        <f>SUM(AL197:AW197)</f>
        <v>353</v>
      </c>
      <c r="AY197" s="7"/>
      <c r="AZ197" s="9"/>
      <c r="BA197" s="66"/>
      <c r="BB197" s="437">
        <v>0</v>
      </c>
      <c r="BC197" s="437">
        <v>0</v>
      </c>
      <c r="BD197" s="437">
        <v>0</v>
      </c>
      <c r="BE197" s="437">
        <v>0</v>
      </c>
      <c r="BF197" s="437">
        <v>0</v>
      </c>
      <c r="BG197" s="437">
        <v>0</v>
      </c>
      <c r="BH197" s="437">
        <v>0</v>
      </c>
      <c r="BI197" s="437">
        <f>25+(4*BI$134)</f>
        <v>105</v>
      </c>
      <c r="BJ197" s="437">
        <f>25+(4*BJ$134)</f>
        <v>105</v>
      </c>
      <c r="BK197" s="437">
        <f>25+(4*BK$134)</f>
        <v>105</v>
      </c>
      <c r="BL197" s="437">
        <f>25+(4*BL$134)</f>
        <v>105</v>
      </c>
      <c r="BM197" s="437">
        <f>25+(4*BM$134)</f>
        <v>105</v>
      </c>
      <c r="BN197" s="438">
        <f>SUM(BB197:BM197)</f>
        <v>525</v>
      </c>
      <c r="BO197" s="7"/>
      <c r="BP197" s="9"/>
      <c r="BQ197" s="66"/>
      <c r="BR197" s="437">
        <v>0</v>
      </c>
      <c r="BS197" s="437">
        <v>0</v>
      </c>
      <c r="BT197" s="437">
        <v>0</v>
      </c>
      <c r="BU197" s="437">
        <v>0</v>
      </c>
      <c r="BV197" s="437">
        <v>0</v>
      </c>
      <c r="BW197" s="437">
        <v>0</v>
      </c>
      <c r="BX197" s="437">
        <v>0</v>
      </c>
      <c r="BY197" s="437">
        <f>25+(4*BY$134)</f>
        <v>125</v>
      </c>
      <c r="BZ197" s="437">
        <f>25+(4*BZ$134)</f>
        <v>125</v>
      </c>
      <c r="CA197" s="437">
        <f>25+(4*CA$134)</f>
        <v>125</v>
      </c>
      <c r="CB197" s="437">
        <f>25+(4*CB$134)</f>
        <v>125</v>
      </c>
      <c r="CC197" s="437">
        <f>25+(4*CC$134)</f>
        <v>125</v>
      </c>
      <c r="CD197" s="438">
        <f>SUM(BR197:CC197)</f>
        <v>625</v>
      </c>
      <c r="CF197" s="7"/>
      <c r="CG197" s="9"/>
      <c r="CH197" s="66"/>
      <c r="CI197" s="437">
        <v>0</v>
      </c>
      <c r="CJ197" s="437">
        <v>0</v>
      </c>
      <c r="CK197" s="437">
        <v>0</v>
      </c>
      <c r="CL197" s="437">
        <v>0</v>
      </c>
      <c r="CM197" s="437">
        <v>0</v>
      </c>
      <c r="CN197" s="437">
        <v>0</v>
      </c>
      <c r="CO197" s="437">
        <v>0</v>
      </c>
      <c r="CP197" s="437">
        <f>25+(4*CP$134)</f>
        <v>137</v>
      </c>
      <c r="CQ197" s="437">
        <f>25+(4*CQ$134)</f>
        <v>137</v>
      </c>
      <c r="CR197" s="437">
        <f>25+(4*CR$134)</f>
        <v>137</v>
      </c>
      <c r="CS197" s="437">
        <f>25+(4*CS$134)</f>
        <v>137</v>
      </c>
      <c r="CT197" s="437">
        <f>25+(4*CT$134)</f>
        <v>137</v>
      </c>
      <c r="CU197" s="438">
        <f>SUM(CI197:CT197)</f>
        <v>685</v>
      </c>
      <c r="CW197" s="7"/>
      <c r="CX197" s="9"/>
      <c r="CY197" s="66"/>
      <c r="CZ197" s="437">
        <v>0</v>
      </c>
      <c r="DA197" s="437">
        <v>0</v>
      </c>
      <c r="DB197" s="437">
        <v>0</v>
      </c>
      <c r="DC197" s="437">
        <v>0</v>
      </c>
      <c r="DD197" s="437">
        <v>0</v>
      </c>
      <c r="DE197" s="437">
        <v>0</v>
      </c>
      <c r="DF197" s="437">
        <v>0</v>
      </c>
      <c r="DG197" s="437">
        <f>25+(4*DG$134)</f>
        <v>161</v>
      </c>
      <c r="DH197" s="437">
        <f>25+(4*DH$134)</f>
        <v>161</v>
      </c>
      <c r="DI197" s="437">
        <f>25+(4*DI$134)</f>
        <v>161</v>
      </c>
      <c r="DJ197" s="437">
        <f>25+(4*DJ$134)</f>
        <v>161</v>
      </c>
      <c r="DK197" s="437">
        <f>25+(4*DK$134)</f>
        <v>161</v>
      </c>
      <c r="DL197" s="438">
        <f>SUM(CZ197:DK197)</f>
        <v>805</v>
      </c>
    </row>
    <row r="198" spans="2:116" outlineLevel="2" x14ac:dyDescent="0.2">
      <c r="B198" s="14" t="s">
        <v>45</v>
      </c>
      <c r="C198" s="7"/>
      <c r="D198" s="9"/>
      <c r="E198" s="66"/>
      <c r="F198" s="145">
        <f t="shared" ref="F198:Q198" si="716">SUM(F157:F197)</f>
        <v>0</v>
      </c>
      <c r="G198" s="145">
        <f t="shared" si="716"/>
        <v>0</v>
      </c>
      <c r="H198" s="145">
        <f>SUM(H157:H197)</f>
        <v>0</v>
      </c>
      <c r="I198" s="145">
        <f t="shared" si="716"/>
        <v>0</v>
      </c>
      <c r="J198" s="145">
        <f t="shared" si="716"/>
        <v>0</v>
      </c>
      <c r="K198" s="145">
        <f t="shared" si="716"/>
        <v>0</v>
      </c>
      <c r="L198" s="145">
        <f t="shared" si="716"/>
        <v>0</v>
      </c>
      <c r="M198" s="145">
        <f t="shared" si="716"/>
        <v>0</v>
      </c>
      <c r="N198" s="145">
        <f t="shared" si="716"/>
        <v>0</v>
      </c>
      <c r="O198" s="145">
        <f t="shared" si="716"/>
        <v>0</v>
      </c>
      <c r="P198" s="145">
        <f t="shared" si="716"/>
        <v>0</v>
      </c>
      <c r="Q198" s="145">
        <f t="shared" si="716"/>
        <v>0</v>
      </c>
      <c r="R198" s="148">
        <f>SUM(F198:Q198)</f>
        <v>0</v>
      </c>
      <c r="S198" s="7"/>
      <c r="T198" s="9"/>
      <c r="U198" s="66"/>
      <c r="V198" s="235">
        <f>SUM(V157:V197)</f>
        <v>0</v>
      </c>
      <c r="W198" s="235">
        <f>SUM(W157:W197)</f>
        <v>0</v>
      </c>
      <c r="X198" s="235">
        <f>SUM(X157:X197)</f>
        <v>0</v>
      </c>
      <c r="Y198" s="235">
        <f t="shared" ref="Y198:AG198" si="717">SUM(Y157:Y197)</f>
        <v>15600</v>
      </c>
      <c r="Z198" s="235">
        <f t="shared" si="717"/>
        <v>15600</v>
      </c>
      <c r="AA198" s="235">
        <f t="shared" si="717"/>
        <v>15600</v>
      </c>
      <c r="AB198" s="235">
        <f t="shared" si="717"/>
        <v>38133.333333333336</v>
      </c>
      <c r="AC198" s="235">
        <f t="shared" si="717"/>
        <v>38174.333333333336</v>
      </c>
      <c r="AD198" s="235">
        <f t="shared" si="717"/>
        <v>38174.333333333336</v>
      </c>
      <c r="AE198" s="235">
        <f t="shared" si="717"/>
        <v>38174.333333333336</v>
      </c>
      <c r="AF198" s="235">
        <f t="shared" si="717"/>
        <v>38174.333333333336</v>
      </c>
      <c r="AG198" s="235">
        <f t="shared" si="717"/>
        <v>38174.333333333336</v>
      </c>
      <c r="AH198" s="237">
        <f>SUM(V198:AG198)</f>
        <v>275805.00000000006</v>
      </c>
      <c r="AI198" s="7"/>
      <c r="AJ198" s="9"/>
      <c r="AK198" s="66"/>
      <c r="AL198" s="349">
        <f>SUM(AL157:AL197)</f>
        <v>35446.666666666672</v>
      </c>
      <c r="AM198" s="349">
        <f>SUM(AM157:AM197)</f>
        <v>46453.333333333336</v>
      </c>
      <c r="AN198" s="349">
        <f>SUM(AN157:AN197)</f>
        <v>46453.333333333336</v>
      </c>
      <c r="AO198" s="349">
        <f t="shared" ref="AO198:AW198" si="718">SUM(AO157:AO197)</f>
        <v>46453.333333333336</v>
      </c>
      <c r="AP198" s="349">
        <f t="shared" si="718"/>
        <v>46453.333333333336</v>
      </c>
      <c r="AQ198" s="349">
        <f t="shared" si="718"/>
        <v>46453.333333333336</v>
      </c>
      <c r="AR198" s="349">
        <f t="shared" si="718"/>
        <v>46453.333333333336</v>
      </c>
      <c r="AS198" s="349">
        <f t="shared" si="718"/>
        <v>46498.333333333336</v>
      </c>
      <c r="AT198" s="349">
        <f t="shared" si="718"/>
        <v>137150.33333333331</v>
      </c>
      <c r="AU198" s="349">
        <f t="shared" si="718"/>
        <v>137150.33333333331</v>
      </c>
      <c r="AV198" s="349">
        <f t="shared" si="718"/>
        <v>137150.33333333331</v>
      </c>
      <c r="AW198" s="349">
        <f t="shared" si="718"/>
        <v>137150.33333333331</v>
      </c>
      <c r="AX198" s="350">
        <f>SUM(AL198:AW198)</f>
        <v>909266.33333333326</v>
      </c>
      <c r="AY198" s="618"/>
      <c r="AZ198" s="9"/>
      <c r="BA198" s="66"/>
      <c r="BB198" s="437">
        <f>SUM(BB157:BB197)</f>
        <v>197393.33333333331</v>
      </c>
      <c r="BC198" s="437">
        <f>SUM(BC157:BC197)</f>
        <v>185000</v>
      </c>
      <c r="BD198" s="437">
        <f>SUM(BD157:BD197)</f>
        <v>185000</v>
      </c>
      <c r="BE198" s="437">
        <f t="shared" ref="BE198:BL198" si="719">SUM(BE157:BE197)</f>
        <v>185000</v>
      </c>
      <c r="BF198" s="437">
        <f t="shared" si="719"/>
        <v>185000</v>
      </c>
      <c r="BG198" s="437">
        <f t="shared" si="719"/>
        <v>196960</v>
      </c>
      <c r="BH198" s="437">
        <f t="shared" si="719"/>
        <v>196960</v>
      </c>
      <c r="BI198" s="437">
        <f t="shared" si="719"/>
        <v>197065</v>
      </c>
      <c r="BJ198" s="437">
        <f t="shared" si="719"/>
        <v>197065</v>
      </c>
      <c r="BK198" s="437">
        <f t="shared" si="719"/>
        <v>197065</v>
      </c>
      <c r="BL198" s="437">
        <f t="shared" si="719"/>
        <v>197065</v>
      </c>
      <c r="BM198" s="437">
        <f>SUM(BM157:BM197)</f>
        <v>197065</v>
      </c>
      <c r="BN198" s="438">
        <f>SUM(BB198:BM198)</f>
        <v>2316638.333333333</v>
      </c>
      <c r="BO198" s="7"/>
      <c r="BP198" s="9"/>
      <c r="BQ198" s="66"/>
      <c r="BR198" s="437">
        <f>SUM(BR157:BR197)</f>
        <v>270106.66666666669</v>
      </c>
      <c r="BS198" s="437">
        <f>SUM(BS157:BS197)</f>
        <v>270106.66666666669</v>
      </c>
      <c r="BT198" s="437">
        <f>SUM(BT157:BT197)</f>
        <v>270106.66666666669</v>
      </c>
      <c r="BU198" s="437">
        <f t="shared" ref="BU198:CC198" si="720">SUM(BU157:BU197)</f>
        <v>270106.66666666669</v>
      </c>
      <c r="BV198" s="437">
        <f t="shared" si="720"/>
        <v>270106.66666666669</v>
      </c>
      <c r="BW198" s="437">
        <f t="shared" si="720"/>
        <v>270106.66666666669</v>
      </c>
      <c r="BX198" s="437">
        <f t="shared" si="720"/>
        <v>270106.66666666669</v>
      </c>
      <c r="BY198" s="437">
        <f t="shared" si="720"/>
        <v>270231.66666666669</v>
      </c>
      <c r="BZ198" s="437">
        <f t="shared" si="720"/>
        <v>270231.66666666669</v>
      </c>
      <c r="CA198" s="437">
        <f t="shared" si="720"/>
        <v>270231.66666666669</v>
      </c>
      <c r="CB198" s="437">
        <f t="shared" si="720"/>
        <v>270231.66666666669</v>
      </c>
      <c r="CC198" s="437">
        <f t="shared" si="720"/>
        <v>270231.66666666669</v>
      </c>
      <c r="CD198" s="438">
        <f>SUM(BR198:CC198)</f>
        <v>3241904.9999999995</v>
      </c>
      <c r="CF198" s="7"/>
      <c r="CG198" s="9"/>
      <c r="CH198" s="66"/>
      <c r="CI198" s="437">
        <f>SUM(CI157:CI197)</f>
        <v>303126.66666666663</v>
      </c>
      <c r="CJ198" s="437">
        <f>SUM(CJ157:CJ197)</f>
        <v>303126.66666666663</v>
      </c>
      <c r="CK198" s="437">
        <f>SUM(CK157:CK197)</f>
        <v>303126.66666666663</v>
      </c>
      <c r="CL198" s="437">
        <f t="shared" ref="CL198:CT198" si="721">SUM(CL157:CL197)</f>
        <v>303126.66666666663</v>
      </c>
      <c r="CM198" s="437">
        <f t="shared" si="721"/>
        <v>303126.66666666663</v>
      </c>
      <c r="CN198" s="437">
        <f t="shared" si="721"/>
        <v>303126.66666666663</v>
      </c>
      <c r="CO198" s="437">
        <f t="shared" si="721"/>
        <v>303126.66666666663</v>
      </c>
      <c r="CP198" s="437">
        <f t="shared" si="721"/>
        <v>303263.66666666663</v>
      </c>
      <c r="CQ198" s="437">
        <f t="shared" si="721"/>
        <v>303263.66666666663</v>
      </c>
      <c r="CR198" s="437">
        <f t="shared" si="721"/>
        <v>303263.66666666663</v>
      </c>
      <c r="CS198" s="437">
        <f t="shared" si="721"/>
        <v>303263.66666666663</v>
      </c>
      <c r="CT198" s="437">
        <f t="shared" si="721"/>
        <v>303263.66666666663</v>
      </c>
      <c r="CU198" s="438">
        <f>SUM(CI198:CT198)</f>
        <v>3638204.9999999986</v>
      </c>
      <c r="CW198" s="7"/>
      <c r="CX198" s="9"/>
      <c r="CY198" s="66"/>
      <c r="CZ198" s="437">
        <f>SUM(CZ157:CZ197)</f>
        <v>328373.42499999999</v>
      </c>
      <c r="DA198" s="437">
        <f>SUM(DA157:DA197)</f>
        <v>328373.42499999999</v>
      </c>
      <c r="DB198" s="437">
        <f>SUM(DB157:DB197)</f>
        <v>328373.42499999999</v>
      </c>
      <c r="DC198" s="437">
        <f t="shared" ref="DC198:DK198" si="722">SUM(DC157:DC197)</f>
        <v>328373.42499999999</v>
      </c>
      <c r="DD198" s="437">
        <f t="shared" si="722"/>
        <v>328373.42499999999</v>
      </c>
      <c r="DE198" s="437">
        <f t="shared" si="722"/>
        <v>345993.51666666672</v>
      </c>
      <c r="DF198" s="437">
        <f t="shared" si="722"/>
        <v>345993.51666666672</v>
      </c>
      <c r="DG198" s="437">
        <f t="shared" si="722"/>
        <v>346154.51666666672</v>
      </c>
      <c r="DH198" s="437">
        <f t="shared" si="722"/>
        <v>346154.51666666672</v>
      </c>
      <c r="DI198" s="437">
        <f t="shared" si="722"/>
        <v>346154.51666666672</v>
      </c>
      <c r="DJ198" s="437">
        <f t="shared" si="722"/>
        <v>346154.51666666672</v>
      </c>
      <c r="DK198" s="437">
        <f t="shared" si="722"/>
        <v>346154.51666666672</v>
      </c>
      <c r="DL198" s="438">
        <f>SUM(CZ198:DK198)</f>
        <v>4064626.7416666662</v>
      </c>
    </row>
    <row r="199" spans="2:116" outlineLevel="2" x14ac:dyDescent="0.2">
      <c r="B199" s="50" t="s">
        <v>53</v>
      </c>
      <c r="C199" s="7"/>
      <c r="D199" s="9"/>
      <c r="E199" s="6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8"/>
      <c r="S199" s="7"/>
      <c r="T199" s="9"/>
      <c r="U199" s="66"/>
      <c r="V199" s="242"/>
      <c r="W199" s="242"/>
      <c r="X199" s="242"/>
      <c r="Y199" s="242"/>
      <c r="Z199" s="242"/>
      <c r="AA199" s="242"/>
      <c r="AB199" s="242"/>
      <c r="AC199" s="242"/>
      <c r="AD199" s="242"/>
      <c r="AE199" s="242"/>
      <c r="AF199" s="242"/>
      <c r="AG199" s="242"/>
      <c r="AH199" s="227"/>
      <c r="AI199" s="7"/>
      <c r="AJ199" s="9"/>
      <c r="AK199" s="66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  <c r="AX199" s="328"/>
      <c r="AY199" s="7"/>
      <c r="AZ199" s="9"/>
      <c r="BA199" s="66"/>
      <c r="BB199" s="418"/>
      <c r="BC199" s="418"/>
      <c r="BD199" s="418"/>
      <c r="BE199" s="418"/>
      <c r="BF199" s="418"/>
      <c r="BG199" s="418"/>
      <c r="BH199" s="418"/>
      <c r="BI199" s="418"/>
      <c r="BJ199" s="418"/>
      <c r="BK199" s="418"/>
      <c r="BL199" s="418"/>
      <c r="BM199" s="418"/>
      <c r="BN199" s="419"/>
      <c r="BO199" s="7"/>
      <c r="BP199" s="9"/>
      <c r="BQ199" s="66"/>
      <c r="BR199" s="418"/>
      <c r="BS199" s="418"/>
      <c r="BT199" s="418"/>
      <c r="BU199" s="418"/>
      <c r="BV199" s="418"/>
      <c r="BW199" s="418"/>
      <c r="BX199" s="418"/>
      <c r="BY199" s="418"/>
      <c r="BZ199" s="418"/>
      <c r="CA199" s="418"/>
      <c r="CB199" s="418"/>
      <c r="CC199" s="418"/>
      <c r="CD199" s="419"/>
      <c r="CF199" s="7"/>
      <c r="CG199" s="9"/>
      <c r="CH199" s="66"/>
      <c r="CI199" s="418"/>
      <c r="CJ199" s="418"/>
      <c r="CK199" s="418"/>
      <c r="CL199" s="418"/>
      <c r="CM199" s="418"/>
      <c r="CN199" s="418"/>
      <c r="CO199" s="418"/>
      <c r="CP199" s="418"/>
      <c r="CQ199" s="418"/>
      <c r="CR199" s="418"/>
      <c r="CS199" s="418"/>
      <c r="CT199" s="418"/>
      <c r="CU199" s="419"/>
      <c r="CW199" s="7"/>
      <c r="CX199" s="9"/>
      <c r="CY199" s="66"/>
      <c r="CZ199" s="418"/>
      <c r="DA199" s="418"/>
      <c r="DB199" s="418"/>
      <c r="DC199" s="418"/>
      <c r="DD199" s="418"/>
      <c r="DE199" s="418"/>
      <c r="DF199" s="418"/>
      <c r="DG199" s="418"/>
      <c r="DH199" s="418"/>
      <c r="DI199" s="418"/>
      <c r="DJ199" s="418"/>
      <c r="DK199" s="418"/>
      <c r="DL199" s="419"/>
    </row>
    <row r="200" spans="2:116" outlineLevel="2" x14ac:dyDescent="0.2">
      <c r="B200" s="51" t="s">
        <v>148</v>
      </c>
      <c r="C200" s="7" t="s">
        <v>19</v>
      </c>
      <c r="D200" s="73" t="s">
        <v>20</v>
      </c>
      <c r="E200" s="192"/>
      <c r="F200" s="194">
        <v>0</v>
      </c>
      <c r="G200" s="194">
        <v>0</v>
      </c>
      <c r="H200" s="194">
        <v>0</v>
      </c>
      <c r="I200" s="194">
        <v>0</v>
      </c>
      <c r="J200" s="194">
        <v>0</v>
      </c>
      <c r="K200" s="194">
        <v>0</v>
      </c>
      <c r="L200" s="194">
        <v>0</v>
      </c>
      <c r="M200" s="194">
        <v>0</v>
      </c>
      <c r="N200" s="194">
        <v>0</v>
      </c>
      <c r="O200" s="194">
        <v>0</v>
      </c>
      <c r="P200" s="194">
        <v>0</v>
      </c>
      <c r="Q200" s="194">
        <v>0</v>
      </c>
      <c r="R200" s="148">
        <f t="shared" ref="R200:R206" si="723">SUM(F200:Q200)</f>
        <v>0</v>
      </c>
      <c r="S200" s="7" t="s">
        <v>19</v>
      </c>
      <c r="T200" s="73" t="s">
        <v>20</v>
      </c>
      <c r="U200" s="192"/>
      <c r="V200" s="266">
        <v>0</v>
      </c>
      <c r="W200" s="266">
        <v>0</v>
      </c>
      <c r="X200" s="266">
        <v>0</v>
      </c>
      <c r="Y200" s="266">
        <v>0</v>
      </c>
      <c r="Z200" s="266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0</v>
      </c>
      <c r="AG200" s="266">
        <v>0</v>
      </c>
      <c r="AH200" s="237">
        <f t="shared" ref="AH200:AH206" si="724">SUM(V200:AG200)</f>
        <v>0</v>
      </c>
      <c r="AI200" s="7" t="s">
        <v>19</v>
      </c>
      <c r="AJ200" s="73" t="s">
        <v>20</v>
      </c>
      <c r="AK200" s="192"/>
      <c r="AL200" s="378">
        <v>0</v>
      </c>
      <c r="AM200" s="378">
        <v>0</v>
      </c>
      <c r="AN200" s="378">
        <v>0</v>
      </c>
      <c r="AO200" s="378">
        <v>0</v>
      </c>
      <c r="AP200" s="378">
        <v>0</v>
      </c>
      <c r="AQ200" s="378">
        <v>0</v>
      </c>
      <c r="AR200" s="378">
        <v>0</v>
      </c>
      <c r="AS200" s="378">
        <v>0</v>
      </c>
      <c r="AT200" s="378">
        <v>0</v>
      </c>
      <c r="AU200" s="378">
        <v>0</v>
      </c>
      <c r="AV200" s="378">
        <v>0</v>
      </c>
      <c r="AW200" s="378">
        <v>0</v>
      </c>
      <c r="AX200" s="350">
        <f t="shared" ref="AX200:AX206" si="725">SUM(AL200:AW200)</f>
        <v>0</v>
      </c>
      <c r="AY200" s="7" t="s">
        <v>19</v>
      </c>
      <c r="AZ200" s="73" t="s">
        <v>20</v>
      </c>
      <c r="BA200" s="192"/>
      <c r="BB200" s="468">
        <v>0</v>
      </c>
      <c r="BC200" s="468">
        <v>0</v>
      </c>
      <c r="BD200" s="468">
        <v>0</v>
      </c>
      <c r="BE200" s="468">
        <v>0</v>
      </c>
      <c r="BF200" s="468">
        <v>0</v>
      </c>
      <c r="BG200" s="468">
        <v>0</v>
      </c>
      <c r="BH200" s="468">
        <v>0</v>
      </c>
      <c r="BI200" s="468">
        <v>0</v>
      </c>
      <c r="BJ200" s="468">
        <v>0</v>
      </c>
      <c r="BK200" s="468">
        <v>0</v>
      </c>
      <c r="BL200" s="468">
        <v>0</v>
      </c>
      <c r="BM200" s="468">
        <v>0</v>
      </c>
      <c r="BN200" s="438">
        <f t="shared" ref="BN200:BN206" si="726">SUM(BB200:BM200)</f>
        <v>0</v>
      </c>
      <c r="BO200" s="7" t="s">
        <v>19</v>
      </c>
      <c r="BP200" s="73" t="s">
        <v>20</v>
      </c>
      <c r="BQ200" s="192"/>
      <c r="BR200" s="468">
        <v>0</v>
      </c>
      <c r="BS200" s="468">
        <v>0</v>
      </c>
      <c r="BT200" s="468">
        <v>0</v>
      </c>
      <c r="BU200" s="468">
        <v>0</v>
      </c>
      <c r="BV200" s="468">
        <v>0</v>
      </c>
      <c r="BW200" s="468">
        <v>0</v>
      </c>
      <c r="BX200" s="468">
        <v>0</v>
      </c>
      <c r="BY200" s="468">
        <v>0</v>
      </c>
      <c r="BZ200" s="468">
        <v>0</v>
      </c>
      <c r="CA200" s="468">
        <v>0</v>
      </c>
      <c r="CB200" s="468">
        <v>0</v>
      </c>
      <c r="CC200" s="468">
        <v>0</v>
      </c>
      <c r="CD200" s="438">
        <f t="shared" ref="CD200:CD206" si="727">SUM(BR200:CC200)</f>
        <v>0</v>
      </c>
      <c r="CF200" s="7" t="s">
        <v>19</v>
      </c>
      <c r="CG200" s="73" t="s">
        <v>20</v>
      </c>
      <c r="CH200" s="192"/>
      <c r="CI200" s="468">
        <v>0</v>
      </c>
      <c r="CJ200" s="468">
        <v>0</v>
      </c>
      <c r="CK200" s="468">
        <v>0</v>
      </c>
      <c r="CL200" s="468">
        <v>0</v>
      </c>
      <c r="CM200" s="468">
        <v>0</v>
      </c>
      <c r="CN200" s="468">
        <v>0</v>
      </c>
      <c r="CO200" s="468">
        <v>0</v>
      </c>
      <c r="CP200" s="468">
        <v>0</v>
      </c>
      <c r="CQ200" s="468">
        <v>0</v>
      </c>
      <c r="CR200" s="468">
        <v>0</v>
      </c>
      <c r="CS200" s="468">
        <v>0</v>
      </c>
      <c r="CT200" s="468">
        <v>0</v>
      </c>
      <c r="CU200" s="438">
        <f t="shared" ref="CU200:CU206" si="728">SUM(CI200:CT200)</f>
        <v>0</v>
      </c>
      <c r="CW200" s="7" t="s">
        <v>19</v>
      </c>
      <c r="CX200" s="73" t="s">
        <v>20</v>
      </c>
      <c r="CY200" s="192"/>
      <c r="CZ200" s="468">
        <v>0</v>
      </c>
      <c r="DA200" s="468">
        <v>0</v>
      </c>
      <c r="DB200" s="468">
        <v>0</v>
      </c>
      <c r="DC200" s="468">
        <v>0</v>
      </c>
      <c r="DD200" s="468">
        <v>0</v>
      </c>
      <c r="DE200" s="468">
        <v>0</v>
      </c>
      <c r="DF200" s="468">
        <v>0</v>
      </c>
      <c r="DG200" s="468">
        <v>0</v>
      </c>
      <c r="DH200" s="468">
        <v>0</v>
      </c>
      <c r="DI200" s="468">
        <v>0</v>
      </c>
      <c r="DJ200" s="468">
        <v>0</v>
      </c>
      <c r="DK200" s="468">
        <v>0</v>
      </c>
      <c r="DL200" s="438">
        <f t="shared" ref="DL200:DL206" si="729">SUM(CZ200:DK200)</f>
        <v>0</v>
      </c>
    </row>
    <row r="201" spans="2:116" outlineLevel="2" x14ac:dyDescent="0.2">
      <c r="B201" s="51" t="s">
        <v>138</v>
      </c>
      <c r="C201" s="7" t="s">
        <v>19</v>
      </c>
      <c r="D201" s="73" t="s">
        <v>20</v>
      </c>
      <c r="E201" s="192"/>
      <c r="F201" s="194">
        <v>0</v>
      </c>
      <c r="G201" s="194">
        <v>0</v>
      </c>
      <c r="H201" s="194">
        <v>0</v>
      </c>
      <c r="I201" s="194">
        <v>0</v>
      </c>
      <c r="J201" s="194">
        <v>0</v>
      </c>
      <c r="K201" s="194">
        <v>0</v>
      </c>
      <c r="L201" s="194">
        <v>0</v>
      </c>
      <c r="M201" s="194">
        <v>0</v>
      </c>
      <c r="N201" s="194">
        <v>0</v>
      </c>
      <c r="O201" s="194">
        <v>0</v>
      </c>
      <c r="P201" s="194">
        <v>0</v>
      </c>
      <c r="Q201" s="194">
        <v>0</v>
      </c>
      <c r="R201" s="148">
        <f t="shared" si="723"/>
        <v>0</v>
      </c>
      <c r="S201" s="7" t="s">
        <v>19</v>
      </c>
      <c r="T201" s="73" t="s">
        <v>20</v>
      </c>
      <c r="U201" s="192"/>
      <c r="V201" s="266">
        <v>0</v>
      </c>
      <c r="W201" s="266">
        <v>0</v>
      </c>
      <c r="X201" s="266">
        <v>0</v>
      </c>
      <c r="Y201" s="266">
        <v>0</v>
      </c>
      <c r="Z201" s="266">
        <v>0</v>
      </c>
      <c r="AA201" s="266">
        <v>0</v>
      </c>
      <c r="AB201" s="266">
        <v>0</v>
      </c>
      <c r="AC201" s="266">
        <v>0</v>
      </c>
      <c r="AD201" s="266">
        <v>0</v>
      </c>
      <c r="AE201" s="266">
        <v>0</v>
      </c>
      <c r="AF201" s="266">
        <v>0</v>
      </c>
      <c r="AG201" s="266">
        <v>0</v>
      </c>
      <c r="AH201" s="237">
        <f t="shared" si="724"/>
        <v>0</v>
      </c>
      <c r="AI201" s="7" t="s">
        <v>19</v>
      </c>
      <c r="AJ201" s="73" t="s">
        <v>20</v>
      </c>
      <c r="AK201" s="192"/>
      <c r="AL201" s="378">
        <v>0</v>
      </c>
      <c r="AM201" s="378">
        <v>0</v>
      </c>
      <c r="AN201" s="378">
        <v>0</v>
      </c>
      <c r="AO201" s="378">
        <v>0</v>
      </c>
      <c r="AP201" s="378">
        <v>0</v>
      </c>
      <c r="AQ201" s="378">
        <v>0</v>
      </c>
      <c r="AR201" s="378">
        <v>0</v>
      </c>
      <c r="AS201" s="378">
        <v>0</v>
      </c>
      <c r="AT201" s="378">
        <v>0</v>
      </c>
      <c r="AU201" s="378">
        <v>0</v>
      </c>
      <c r="AV201" s="378">
        <v>0</v>
      </c>
      <c r="AW201" s="378">
        <v>0</v>
      </c>
      <c r="AX201" s="350">
        <f t="shared" si="725"/>
        <v>0</v>
      </c>
      <c r="AY201" s="7" t="s">
        <v>19</v>
      </c>
      <c r="AZ201" s="73" t="s">
        <v>20</v>
      </c>
      <c r="BA201" s="192"/>
      <c r="BB201" s="468">
        <v>0</v>
      </c>
      <c r="BC201" s="468">
        <v>0</v>
      </c>
      <c r="BD201" s="468">
        <v>0</v>
      </c>
      <c r="BE201" s="468">
        <v>0</v>
      </c>
      <c r="BF201" s="468">
        <v>0</v>
      </c>
      <c r="BG201" s="468">
        <v>0</v>
      </c>
      <c r="BH201" s="468">
        <v>0</v>
      </c>
      <c r="BI201" s="468">
        <v>0</v>
      </c>
      <c r="BJ201" s="468">
        <v>0</v>
      </c>
      <c r="BK201" s="468">
        <v>0</v>
      </c>
      <c r="BL201" s="468">
        <v>0</v>
      </c>
      <c r="BM201" s="468">
        <v>0</v>
      </c>
      <c r="BN201" s="438">
        <f t="shared" si="726"/>
        <v>0</v>
      </c>
      <c r="BO201" s="7" t="s">
        <v>19</v>
      </c>
      <c r="BP201" s="73" t="s">
        <v>20</v>
      </c>
      <c r="BQ201" s="192"/>
      <c r="BR201" s="468">
        <v>0</v>
      </c>
      <c r="BS201" s="468">
        <v>0</v>
      </c>
      <c r="BT201" s="468">
        <v>0</v>
      </c>
      <c r="BU201" s="468">
        <v>0</v>
      </c>
      <c r="BV201" s="468">
        <v>0</v>
      </c>
      <c r="BW201" s="468">
        <v>0</v>
      </c>
      <c r="BX201" s="468">
        <v>0</v>
      </c>
      <c r="BY201" s="468">
        <v>0</v>
      </c>
      <c r="BZ201" s="468">
        <v>0</v>
      </c>
      <c r="CA201" s="468">
        <v>0</v>
      </c>
      <c r="CB201" s="468">
        <v>0</v>
      </c>
      <c r="CC201" s="468">
        <v>0</v>
      </c>
      <c r="CD201" s="438">
        <f t="shared" si="727"/>
        <v>0</v>
      </c>
      <c r="CF201" s="7" t="s">
        <v>19</v>
      </c>
      <c r="CG201" s="73" t="s">
        <v>20</v>
      </c>
      <c r="CH201" s="192"/>
      <c r="CI201" s="468">
        <v>0</v>
      </c>
      <c r="CJ201" s="468">
        <v>0</v>
      </c>
      <c r="CK201" s="468">
        <v>0</v>
      </c>
      <c r="CL201" s="468">
        <v>0</v>
      </c>
      <c r="CM201" s="468">
        <v>0</v>
      </c>
      <c r="CN201" s="468">
        <v>0</v>
      </c>
      <c r="CO201" s="468">
        <v>0</v>
      </c>
      <c r="CP201" s="468">
        <v>0</v>
      </c>
      <c r="CQ201" s="468">
        <v>0</v>
      </c>
      <c r="CR201" s="468">
        <v>0</v>
      </c>
      <c r="CS201" s="468">
        <v>0</v>
      </c>
      <c r="CT201" s="468">
        <v>0</v>
      </c>
      <c r="CU201" s="438">
        <f t="shared" si="728"/>
        <v>0</v>
      </c>
      <c r="CW201" s="7" t="s">
        <v>19</v>
      </c>
      <c r="CX201" s="73" t="s">
        <v>20</v>
      </c>
      <c r="CY201" s="192"/>
      <c r="CZ201" s="468">
        <v>0</v>
      </c>
      <c r="DA201" s="468">
        <v>0</v>
      </c>
      <c r="DB201" s="468">
        <v>0</v>
      </c>
      <c r="DC201" s="468">
        <v>0</v>
      </c>
      <c r="DD201" s="468">
        <v>0</v>
      </c>
      <c r="DE201" s="468">
        <v>0</v>
      </c>
      <c r="DF201" s="468">
        <v>0</v>
      </c>
      <c r="DG201" s="468">
        <v>0</v>
      </c>
      <c r="DH201" s="468">
        <v>0</v>
      </c>
      <c r="DI201" s="468">
        <v>0</v>
      </c>
      <c r="DJ201" s="468">
        <v>0</v>
      </c>
      <c r="DK201" s="468">
        <v>0</v>
      </c>
      <c r="DL201" s="438">
        <f t="shared" si="729"/>
        <v>0</v>
      </c>
    </row>
    <row r="202" spans="2:116" outlineLevel="2" x14ac:dyDescent="0.2">
      <c r="B202" s="51" t="s">
        <v>163</v>
      </c>
      <c r="C202" s="7" t="s">
        <v>19</v>
      </c>
      <c r="D202" s="73" t="s">
        <v>20</v>
      </c>
      <c r="E202" s="192"/>
      <c r="F202" s="194">
        <v>0</v>
      </c>
      <c r="G202" s="194">
        <v>0</v>
      </c>
      <c r="H202" s="194">
        <v>0</v>
      </c>
      <c r="I202" s="194">
        <v>0</v>
      </c>
      <c r="J202" s="194">
        <v>0</v>
      </c>
      <c r="K202" s="194">
        <v>0</v>
      </c>
      <c r="L202" s="194">
        <v>0</v>
      </c>
      <c r="M202" s="194">
        <v>0</v>
      </c>
      <c r="N202" s="194">
        <v>0</v>
      </c>
      <c r="O202" s="194">
        <v>0</v>
      </c>
      <c r="P202" s="194">
        <v>0</v>
      </c>
      <c r="Q202" s="194">
        <v>0</v>
      </c>
      <c r="R202" s="148">
        <f t="shared" si="723"/>
        <v>0</v>
      </c>
      <c r="S202" s="7" t="s">
        <v>19</v>
      </c>
      <c r="T202" s="73" t="s">
        <v>20</v>
      </c>
      <c r="U202" s="192"/>
      <c r="V202" s="266">
        <v>0</v>
      </c>
      <c r="W202" s="266">
        <v>0</v>
      </c>
      <c r="X202" s="266">
        <v>0</v>
      </c>
      <c r="Y202" s="266">
        <v>0</v>
      </c>
      <c r="Z202" s="266">
        <v>0</v>
      </c>
      <c r="AA202" s="266">
        <v>0</v>
      </c>
      <c r="AB202" s="266">
        <v>0</v>
      </c>
      <c r="AC202" s="266">
        <v>0</v>
      </c>
      <c r="AD202" s="266">
        <v>0</v>
      </c>
      <c r="AE202" s="266">
        <v>0</v>
      </c>
      <c r="AF202" s="266">
        <v>0</v>
      </c>
      <c r="AG202" s="266">
        <v>0</v>
      </c>
      <c r="AH202" s="237">
        <f t="shared" si="724"/>
        <v>0</v>
      </c>
      <c r="AI202" s="7" t="s">
        <v>19</v>
      </c>
      <c r="AJ202" s="73" t="s">
        <v>20</v>
      </c>
      <c r="AK202" s="192"/>
      <c r="AL202" s="378">
        <v>0</v>
      </c>
      <c r="AM202" s="378">
        <v>0</v>
      </c>
      <c r="AN202" s="378">
        <v>0</v>
      </c>
      <c r="AO202" s="378">
        <v>0</v>
      </c>
      <c r="AP202" s="378">
        <v>0</v>
      </c>
      <c r="AQ202" s="378">
        <v>0</v>
      </c>
      <c r="AR202" s="378">
        <v>0</v>
      </c>
      <c r="AS202" s="378">
        <v>0</v>
      </c>
      <c r="AT202" s="378">
        <v>0</v>
      </c>
      <c r="AU202" s="378">
        <v>0</v>
      </c>
      <c r="AV202" s="378">
        <v>0</v>
      </c>
      <c r="AW202" s="378">
        <v>0</v>
      </c>
      <c r="AX202" s="350">
        <f t="shared" si="725"/>
        <v>0</v>
      </c>
      <c r="AY202" s="7" t="s">
        <v>19</v>
      </c>
      <c r="AZ202" s="73" t="s">
        <v>20</v>
      </c>
      <c r="BA202" s="192"/>
      <c r="BB202" s="468">
        <v>0</v>
      </c>
      <c r="BC202" s="468">
        <v>0</v>
      </c>
      <c r="BD202" s="468">
        <v>0</v>
      </c>
      <c r="BE202" s="468">
        <v>0</v>
      </c>
      <c r="BF202" s="468">
        <v>0</v>
      </c>
      <c r="BG202" s="468">
        <v>0</v>
      </c>
      <c r="BH202" s="468">
        <v>0</v>
      </c>
      <c r="BI202" s="468">
        <v>0</v>
      </c>
      <c r="BJ202" s="468">
        <v>0</v>
      </c>
      <c r="BK202" s="468">
        <v>0</v>
      </c>
      <c r="BL202" s="468">
        <v>0</v>
      </c>
      <c r="BM202" s="468">
        <v>0</v>
      </c>
      <c r="BN202" s="438">
        <f t="shared" si="726"/>
        <v>0</v>
      </c>
      <c r="BO202" s="7" t="s">
        <v>19</v>
      </c>
      <c r="BP202" s="73" t="s">
        <v>20</v>
      </c>
      <c r="BQ202" s="192"/>
      <c r="BR202" s="468">
        <v>0</v>
      </c>
      <c r="BS202" s="468">
        <v>0</v>
      </c>
      <c r="BT202" s="468">
        <v>0</v>
      </c>
      <c r="BU202" s="468">
        <v>0</v>
      </c>
      <c r="BV202" s="468">
        <v>0</v>
      </c>
      <c r="BW202" s="468">
        <v>0</v>
      </c>
      <c r="BX202" s="468">
        <v>0</v>
      </c>
      <c r="BY202" s="468">
        <v>0</v>
      </c>
      <c r="BZ202" s="468">
        <v>0</v>
      </c>
      <c r="CA202" s="468">
        <v>0</v>
      </c>
      <c r="CB202" s="468">
        <v>0</v>
      </c>
      <c r="CC202" s="468">
        <v>0</v>
      </c>
      <c r="CD202" s="438">
        <f t="shared" si="727"/>
        <v>0</v>
      </c>
      <c r="CF202" s="7" t="s">
        <v>19</v>
      </c>
      <c r="CG202" s="73" t="s">
        <v>20</v>
      </c>
      <c r="CH202" s="192"/>
      <c r="CI202" s="468">
        <v>0</v>
      </c>
      <c r="CJ202" s="468">
        <v>0</v>
      </c>
      <c r="CK202" s="468">
        <v>0</v>
      </c>
      <c r="CL202" s="468">
        <v>0</v>
      </c>
      <c r="CM202" s="468">
        <v>0</v>
      </c>
      <c r="CN202" s="468">
        <v>0</v>
      </c>
      <c r="CO202" s="468">
        <v>0</v>
      </c>
      <c r="CP202" s="468">
        <v>0</v>
      </c>
      <c r="CQ202" s="468">
        <v>0</v>
      </c>
      <c r="CR202" s="468">
        <v>0</v>
      </c>
      <c r="CS202" s="468">
        <v>0</v>
      </c>
      <c r="CT202" s="468">
        <v>0</v>
      </c>
      <c r="CU202" s="438">
        <f t="shared" si="728"/>
        <v>0</v>
      </c>
      <c r="CW202" s="7" t="s">
        <v>19</v>
      </c>
      <c r="CX202" s="73" t="s">
        <v>20</v>
      </c>
      <c r="CY202" s="192"/>
      <c r="CZ202" s="468">
        <v>0</v>
      </c>
      <c r="DA202" s="468">
        <v>0</v>
      </c>
      <c r="DB202" s="468">
        <v>0</v>
      </c>
      <c r="DC202" s="468">
        <v>0</v>
      </c>
      <c r="DD202" s="468">
        <v>0</v>
      </c>
      <c r="DE202" s="468">
        <v>0</v>
      </c>
      <c r="DF202" s="468">
        <v>0</v>
      </c>
      <c r="DG202" s="468">
        <v>0</v>
      </c>
      <c r="DH202" s="468">
        <v>0</v>
      </c>
      <c r="DI202" s="468">
        <v>0</v>
      </c>
      <c r="DJ202" s="468">
        <v>0</v>
      </c>
      <c r="DK202" s="468">
        <v>0</v>
      </c>
      <c r="DL202" s="438">
        <f t="shared" si="729"/>
        <v>0</v>
      </c>
    </row>
    <row r="203" spans="2:116" outlineLevel="2" x14ac:dyDescent="0.2">
      <c r="B203" s="51" t="s">
        <v>149</v>
      </c>
      <c r="C203" s="7" t="s">
        <v>19</v>
      </c>
      <c r="D203" s="73" t="s">
        <v>20</v>
      </c>
      <c r="E203" s="192"/>
      <c r="F203" s="194">
        <v>0</v>
      </c>
      <c r="G203" s="194">
        <v>0</v>
      </c>
      <c r="H203" s="194">
        <v>0</v>
      </c>
      <c r="I203" s="194">
        <v>0</v>
      </c>
      <c r="J203" s="194">
        <v>0</v>
      </c>
      <c r="K203" s="194">
        <v>0</v>
      </c>
      <c r="L203" s="194">
        <v>0</v>
      </c>
      <c r="M203" s="194">
        <v>0</v>
      </c>
      <c r="N203" s="194">
        <v>0</v>
      </c>
      <c r="O203" s="194">
        <v>0</v>
      </c>
      <c r="P203" s="194">
        <v>0</v>
      </c>
      <c r="Q203" s="194">
        <v>0</v>
      </c>
      <c r="R203" s="148">
        <f t="shared" si="723"/>
        <v>0</v>
      </c>
      <c r="S203" s="7" t="s">
        <v>19</v>
      </c>
      <c r="T203" s="73" t="s">
        <v>20</v>
      </c>
      <c r="U203" s="192"/>
      <c r="V203" s="266">
        <v>0</v>
      </c>
      <c r="W203" s="266">
        <v>0</v>
      </c>
      <c r="X203" s="266">
        <v>0</v>
      </c>
      <c r="Y203" s="266">
        <v>0</v>
      </c>
      <c r="Z203" s="266">
        <v>0</v>
      </c>
      <c r="AA203" s="266">
        <v>0</v>
      </c>
      <c r="AB203" s="266">
        <v>0</v>
      </c>
      <c r="AC203" s="266">
        <v>0</v>
      </c>
      <c r="AD203" s="266">
        <v>0</v>
      </c>
      <c r="AE203" s="266">
        <v>0</v>
      </c>
      <c r="AF203" s="266">
        <v>0</v>
      </c>
      <c r="AG203" s="266">
        <v>0</v>
      </c>
      <c r="AH203" s="237">
        <f t="shared" si="724"/>
        <v>0</v>
      </c>
      <c r="AI203" s="7" t="s">
        <v>19</v>
      </c>
      <c r="AJ203" s="73" t="s">
        <v>20</v>
      </c>
      <c r="AK203" s="192"/>
      <c r="AL203" s="378">
        <v>0</v>
      </c>
      <c r="AM203" s="378">
        <v>0</v>
      </c>
      <c r="AN203" s="378">
        <v>0</v>
      </c>
      <c r="AO203" s="378">
        <v>0</v>
      </c>
      <c r="AP203" s="378">
        <v>0</v>
      </c>
      <c r="AQ203" s="378">
        <v>0</v>
      </c>
      <c r="AR203" s="378">
        <v>0</v>
      </c>
      <c r="AS203" s="378">
        <v>0</v>
      </c>
      <c r="AT203" s="378">
        <v>0</v>
      </c>
      <c r="AU203" s="378">
        <v>0</v>
      </c>
      <c r="AV203" s="378">
        <v>0</v>
      </c>
      <c r="AW203" s="378">
        <v>0</v>
      </c>
      <c r="AX203" s="350">
        <f t="shared" si="725"/>
        <v>0</v>
      </c>
      <c r="AY203" s="7" t="s">
        <v>19</v>
      </c>
      <c r="AZ203" s="73" t="s">
        <v>20</v>
      </c>
      <c r="BA203" s="192"/>
      <c r="BB203" s="468">
        <v>0</v>
      </c>
      <c r="BC203" s="468">
        <v>0</v>
      </c>
      <c r="BD203" s="468">
        <v>0</v>
      </c>
      <c r="BE203" s="468">
        <v>0</v>
      </c>
      <c r="BF203" s="468">
        <v>0</v>
      </c>
      <c r="BG203" s="468">
        <v>0</v>
      </c>
      <c r="BH203" s="468">
        <v>0</v>
      </c>
      <c r="BI203" s="468">
        <v>0</v>
      </c>
      <c r="BJ203" s="468">
        <v>0</v>
      </c>
      <c r="BK203" s="468">
        <v>0</v>
      </c>
      <c r="BL203" s="468">
        <v>0</v>
      </c>
      <c r="BM203" s="468">
        <v>0</v>
      </c>
      <c r="BN203" s="438">
        <f t="shared" si="726"/>
        <v>0</v>
      </c>
      <c r="BO203" s="7" t="s">
        <v>19</v>
      </c>
      <c r="BP203" s="73" t="s">
        <v>20</v>
      </c>
      <c r="BQ203" s="192"/>
      <c r="BR203" s="468">
        <v>0</v>
      </c>
      <c r="BS203" s="468">
        <v>0</v>
      </c>
      <c r="BT203" s="468">
        <v>0</v>
      </c>
      <c r="BU203" s="468">
        <v>0</v>
      </c>
      <c r="BV203" s="468">
        <v>0</v>
      </c>
      <c r="BW203" s="468">
        <v>0</v>
      </c>
      <c r="BX203" s="468">
        <v>0</v>
      </c>
      <c r="BY203" s="468">
        <v>0</v>
      </c>
      <c r="BZ203" s="468">
        <v>0</v>
      </c>
      <c r="CA203" s="468">
        <v>0</v>
      </c>
      <c r="CB203" s="468">
        <v>0</v>
      </c>
      <c r="CC203" s="468">
        <v>0</v>
      </c>
      <c r="CD203" s="438">
        <f t="shared" si="727"/>
        <v>0</v>
      </c>
      <c r="CF203" s="7" t="s">
        <v>19</v>
      </c>
      <c r="CG203" s="73" t="s">
        <v>20</v>
      </c>
      <c r="CH203" s="192"/>
      <c r="CI203" s="468">
        <v>0</v>
      </c>
      <c r="CJ203" s="468">
        <v>0</v>
      </c>
      <c r="CK203" s="468">
        <v>0</v>
      </c>
      <c r="CL203" s="468">
        <v>0</v>
      </c>
      <c r="CM203" s="468">
        <v>0</v>
      </c>
      <c r="CN203" s="468">
        <v>0</v>
      </c>
      <c r="CO203" s="468">
        <v>0</v>
      </c>
      <c r="CP203" s="468">
        <v>0</v>
      </c>
      <c r="CQ203" s="468">
        <v>0</v>
      </c>
      <c r="CR203" s="468">
        <v>0</v>
      </c>
      <c r="CS203" s="468">
        <v>0</v>
      </c>
      <c r="CT203" s="468">
        <v>0</v>
      </c>
      <c r="CU203" s="438">
        <f t="shared" si="728"/>
        <v>0</v>
      </c>
      <c r="CW203" s="7" t="s">
        <v>19</v>
      </c>
      <c r="CX203" s="73" t="s">
        <v>20</v>
      </c>
      <c r="CY203" s="192"/>
      <c r="CZ203" s="468">
        <v>0</v>
      </c>
      <c r="DA203" s="468">
        <v>0</v>
      </c>
      <c r="DB203" s="468">
        <v>0</v>
      </c>
      <c r="DC203" s="468">
        <v>0</v>
      </c>
      <c r="DD203" s="468">
        <v>0</v>
      </c>
      <c r="DE203" s="468">
        <v>0</v>
      </c>
      <c r="DF203" s="468">
        <v>0</v>
      </c>
      <c r="DG203" s="468">
        <v>0</v>
      </c>
      <c r="DH203" s="468">
        <v>0</v>
      </c>
      <c r="DI203" s="468">
        <v>0</v>
      </c>
      <c r="DJ203" s="468">
        <v>0</v>
      </c>
      <c r="DK203" s="468">
        <v>0</v>
      </c>
      <c r="DL203" s="438">
        <f t="shared" si="729"/>
        <v>0</v>
      </c>
    </row>
    <row r="204" spans="2:116" x14ac:dyDescent="0.2">
      <c r="B204" s="51" t="s">
        <v>140</v>
      </c>
      <c r="C204" s="7" t="s">
        <v>54</v>
      </c>
      <c r="D204" s="135">
        <v>0</v>
      </c>
      <c r="E204" s="190"/>
      <c r="F204" s="145">
        <f>$D204</f>
        <v>0</v>
      </c>
      <c r="G204" s="145">
        <f>$D204</f>
        <v>0</v>
      </c>
      <c r="H204" s="145">
        <f t="shared" ref="H204:Q204" si="730">$D204</f>
        <v>0</v>
      </c>
      <c r="I204" s="145">
        <f t="shared" si="730"/>
        <v>0</v>
      </c>
      <c r="J204" s="145">
        <f t="shared" si="730"/>
        <v>0</v>
      </c>
      <c r="K204" s="145">
        <f t="shared" si="730"/>
        <v>0</v>
      </c>
      <c r="L204" s="145">
        <f t="shared" si="730"/>
        <v>0</v>
      </c>
      <c r="M204" s="145">
        <f t="shared" si="730"/>
        <v>0</v>
      </c>
      <c r="N204" s="145">
        <f t="shared" si="730"/>
        <v>0</v>
      </c>
      <c r="O204" s="145">
        <f t="shared" si="730"/>
        <v>0</v>
      </c>
      <c r="P204" s="145">
        <f t="shared" si="730"/>
        <v>0</v>
      </c>
      <c r="Q204" s="145">
        <f t="shared" si="730"/>
        <v>0</v>
      </c>
      <c r="R204" s="148">
        <f t="shared" si="723"/>
        <v>0</v>
      </c>
      <c r="S204" s="7" t="s">
        <v>54</v>
      </c>
      <c r="T204" s="135">
        <v>0</v>
      </c>
      <c r="U204" s="190"/>
      <c r="V204" s="235">
        <f t="shared" ref="V204:AG204" si="731">$D204</f>
        <v>0</v>
      </c>
      <c r="W204" s="235">
        <f t="shared" si="731"/>
        <v>0</v>
      </c>
      <c r="X204" s="235">
        <f t="shared" si="731"/>
        <v>0</v>
      </c>
      <c r="Y204" s="235">
        <f t="shared" si="731"/>
        <v>0</v>
      </c>
      <c r="Z204" s="235">
        <f t="shared" si="731"/>
        <v>0</v>
      </c>
      <c r="AA204" s="235">
        <f t="shared" si="731"/>
        <v>0</v>
      </c>
      <c r="AB204" s="235">
        <f t="shared" si="731"/>
        <v>0</v>
      </c>
      <c r="AC204" s="235">
        <f t="shared" si="731"/>
        <v>0</v>
      </c>
      <c r="AD204" s="235">
        <f t="shared" si="731"/>
        <v>0</v>
      </c>
      <c r="AE204" s="235">
        <f t="shared" si="731"/>
        <v>0</v>
      </c>
      <c r="AF204" s="235">
        <f t="shared" si="731"/>
        <v>0</v>
      </c>
      <c r="AG204" s="235">
        <f t="shared" si="731"/>
        <v>0</v>
      </c>
      <c r="AH204" s="237">
        <f t="shared" si="724"/>
        <v>0</v>
      </c>
      <c r="AI204" s="7" t="s">
        <v>54</v>
      </c>
      <c r="AJ204" s="135">
        <v>0</v>
      </c>
      <c r="AK204" s="190"/>
      <c r="AL204" s="349">
        <f t="shared" ref="AL204:AW204" si="732">$D204</f>
        <v>0</v>
      </c>
      <c r="AM204" s="349">
        <f t="shared" si="732"/>
        <v>0</v>
      </c>
      <c r="AN204" s="349">
        <f t="shared" si="732"/>
        <v>0</v>
      </c>
      <c r="AO204" s="349">
        <f t="shared" si="732"/>
        <v>0</v>
      </c>
      <c r="AP204" s="349">
        <f t="shared" si="732"/>
        <v>0</v>
      </c>
      <c r="AQ204" s="349">
        <f t="shared" si="732"/>
        <v>0</v>
      </c>
      <c r="AR204" s="349">
        <f t="shared" si="732"/>
        <v>0</v>
      </c>
      <c r="AS204" s="349">
        <f t="shared" si="732"/>
        <v>0</v>
      </c>
      <c r="AT204" s="349">
        <f t="shared" si="732"/>
        <v>0</v>
      </c>
      <c r="AU204" s="349">
        <f t="shared" si="732"/>
        <v>0</v>
      </c>
      <c r="AV204" s="349">
        <f t="shared" si="732"/>
        <v>0</v>
      </c>
      <c r="AW204" s="349">
        <f t="shared" si="732"/>
        <v>0</v>
      </c>
      <c r="AX204" s="350">
        <f t="shared" si="725"/>
        <v>0</v>
      </c>
      <c r="AY204" s="7" t="s">
        <v>54</v>
      </c>
      <c r="AZ204" s="135">
        <v>0</v>
      </c>
      <c r="BA204" s="190"/>
      <c r="BB204" s="437">
        <f t="shared" ref="BB204:BM204" si="733">$D204</f>
        <v>0</v>
      </c>
      <c r="BC204" s="437">
        <f t="shared" si="733"/>
        <v>0</v>
      </c>
      <c r="BD204" s="437">
        <f t="shared" si="733"/>
        <v>0</v>
      </c>
      <c r="BE204" s="437">
        <f t="shared" si="733"/>
        <v>0</v>
      </c>
      <c r="BF204" s="437">
        <f t="shared" si="733"/>
        <v>0</v>
      </c>
      <c r="BG204" s="437">
        <f t="shared" si="733"/>
        <v>0</v>
      </c>
      <c r="BH204" s="437">
        <f t="shared" si="733"/>
        <v>0</v>
      </c>
      <c r="BI204" s="437">
        <f t="shared" si="733"/>
        <v>0</v>
      </c>
      <c r="BJ204" s="437">
        <f t="shared" si="733"/>
        <v>0</v>
      </c>
      <c r="BK204" s="437">
        <f t="shared" si="733"/>
        <v>0</v>
      </c>
      <c r="BL204" s="437">
        <f t="shared" si="733"/>
        <v>0</v>
      </c>
      <c r="BM204" s="437">
        <f t="shared" si="733"/>
        <v>0</v>
      </c>
      <c r="BN204" s="438">
        <f t="shared" si="726"/>
        <v>0</v>
      </c>
      <c r="BO204" s="7" t="s">
        <v>54</v>
      </c>
      <c r="BP204" s="135">
        <v>0</v>
      </c>
      <c r="BQ204" s="190"/>
      <c r="BR204" s="437">
        <f t="shared" ref="BR204:CC204" si="734">$D204</f>
        <v>0</v>
      </c>
      <c r="BS204" s="437">
        <f t="shared" si="734"/>
        <v>0</v>
      </c>
      <c r="BT204" s="437">
        <f t="shared" si="734"/>
        <v>0</v>
      </c>
      <c r="BU204" s="437">
        <f t="shared" si="734"/>
        <v>0</v>
      </c>
      <c r="BV204" s="437">
        <f t="shared" si="734"/>
        <v>0</v>
      </c>
      <c r="BW204" s="437">
        <f t="shared" si="734"/>
        <v>0</v>
      </c>
      <c r="BX204" s="437">
        <f t="shared" si="734"/>
        <v>0</v>
      </c>
      <c r="BY204" s="437">
        <f t="shared" si="734"/>
        <v>0</v>
      </c>
      <c r="BZ204" s="437">
        <f t="shared" si="734"/>
        <v>0</v>
      </c>
      <c r="CA204" s="437">
        <f t="shared" si="734"/>
        <v>0</v>
      </c>
      <c r="CB204" s="437">
        <f t="shared" si="734"/>
        <v>0</v>
      </c>
      <c r="CC204" s="437">
        <f t="shared" si="734"/>
        <v>0</v>
      </c>
      <c r="CD204" s="438">
        <f t="shared" si="727"/>
        <v>0</v>
      </c>
      <c r="CF204" s="7" t="s">
        <v>54</v>
      </c>
      <c r="CG204" s="135">
        <v>0</v>
      </c>
      <c r="CH204" s="190"/>
      <c r="CI204" s="437">
        <f t="shared" ref="CI204:CT204" si="735">$D204</f>
        <v>0</v>
      </c>
      <c r="CJ204" s="437">
        <f t="shared" si="735"/>
        <v>0</v>
      </c>
      <c r="CK204" s="437">
        <f t="shared" si="735"/>
        <v>0</v>
      </c>
      <c r="CL204" s="437">
        <f t="shared" si="735"/>
        <v>0</v>
      </c>
      <c r="CM204" s="437">
        <f t="shared" si="735"/>
        <v>0</v>
      </c>
      <c r="CN204" s="437">
        <f t="shared" si="735"/>
        <v>0</v>
      </c>
      <c r="CO204" s="437">
        <f t="shared" si="735"/>
        <v>0</v>
      </c>
      <c r="CP204" s="437">
        <f t="shared" si="735"/>
        <v>0</v>
      </c>
      <c r="CQ204" s="437">
        <f t="shared" si="735"/>
        <v>0</v>
      </c>
      <c r="CR204" s="437">
        <f t="shared" si="735"/>
        <v>0</v>
      </c>
      <c r="CS204" s="437">
        <f t="shared" si="735"/>
        <v>0</v>
      </c>
      <c r="CT204" s="437">
        <f t="shared" si="735"/>
        <v>0</v>
      </c>
      <c r="CU204" s="438">
        <f t="shared" si="728"/>
        <v>0</v>
      </c>
      <c r="CW204" s="7" t="s">
        <v>54</v>
      </c>
      <c r="CX204" s="135">
        <v>0</v>
      </c>
      <c r="CY204" s="190"/>
      <c r="CZ204" s="437">
        <f t="shared" ref="CZ204:DK204" si="736">$D204</f>
        <v>0</v>
      </c>
      <c r="DA204" s="437">
        <f t="shared" si="736"/>
        <v>0</v>
      </c>
      <c r="DB204" s="437">
        <f t="shared" si="736"/>
        <v>0</v>
      </c>
      <c r="DC204" s="437">
        <f t="shared" si="736"/>
        <v>0</v>
      </c>
      <c r="DD204" s="437">
        <f t="shared" si="736"/>
        <v>0</v>
      </c>
      <c r="DE204" s="437">
        <f t="shared" si="736"/>
        <v>0</v>
      </c>
      <c r="DF204" s="437">
        <f t="shared" si="736"/>
        <v>0</v>
      </c>
      <c r="DG204" s="437">
        <f t="shared" si="736"/>
        <v>0</v>
      </c>
      <c r="DH204" s="437">
        <f t="shared" si="736"/>
        <v>0</v>
      </c>
      <c r="DI204" s="437">
        <f t="shared" si="736"/>
        <v>0</v>
      </c>
      <c r="DJ204" s="437">
        <f t="shared" si="736"/>
        <v>0</v>
      </c>
      <c r="DK204" s="437">
        <f t="shared" si="736"/>
        <v>0</v>
      </c>
      <c r="DL204" s="438">
        <f t="shared" si="729"/>
        <v>0</v>
      </c>
    </row>
    <row r="205" spans="2:116" x14ac:dyDescent="0.2">
      <c r="B205" s="14" t="s">
        <v>53</v>
      </c>
      <c r="C205" s="7"/>
      <c r="D205" s="9"/>
      <c r="E205" s="66"/>
      <c r="F205" s="145">
        <f t="shared" ref="F205:Q205" si="737">SUM(F200:F204)</f>
        <v>0</v>
      </c>
      <c r="G205" s="145">
        <f t="shared" si="737"/>
        <v>0</v>
      </c>
      <c r="H205" s="145">
        <f t="shared" si="737"/>
        <v>0</v>
      </c>
      <c r="I205" s="145">
        <f t="shared" si="737"/>
        <v>0</v>
      </c>
      <c r="J205" s="145">
        <f t="shared" si="737"/>
        <v>0</v>
      </c>
      <c r="K205" s="145">
        <f t="shared" si="737"/>
        <v>0</v>
      </c>
      <c r="L205" s="145">
        <f t="shared" si="737"/>
        <v>0</v>
      </c>
      <c r="M205" s="145">
        <f t="shared" si="737"/>
        <v>0</v>
      </c>
      <c r="N205" s="145">
        <f t="shared" si="737"/>
        <v>0</v>
      </c>
      <c r="O205" s="145">
        <f t="shared" si="737"/>
        <v>0</v>
      </c>
      <c r="P205" s="145">
        <f t="shared" si="737"/>
        <v>0</v>
      </c>
      <c r="Q205" s="145">
        <f t="shared" si="737"/>
        <v>0</v>
      </c>
      <c r="R205" s="148">
        <f t="shared" si="723"/>
        <v>0</v>
      </c>
      <c r="S205" s="7"/>
      <c r="T205" s="9"/>
      <c r="U205" s="66"/>
      <c r="V205" s="235">
        <f t="shared" ref="V205:AG205" si="738">SUM(V200:V204)</f>
        <v>0</v>
      </c>
      <c r="W205" s="235">
        <f t="shared" si="738"/>
        <v>0</v>
      </c>
      <c r="X205" s="235">
        <f t="shared" si="738"/>
        <v>0</v>
      </c>
      <c r="Y205" s="235">
        <f t="shared" si="738"/>
        <v>0</v>
      </c>
      <c r="Z205" s="235">
        <f t="shared" si="738"/>
        <v>0</v>
      </c>
      <c r="AA205" s="235">
        <f t="shared" si="738"/>
        <v>0</v>
      </c>
      <c r="AB205" s="235">
        <f t="shared" si="738"/>
        <v>0</v>
      </c>
      <c r="AC205" s="235">
        <f t="shared" si="738"/>
        <v>0</v>
      </c>
      <c r="AD205" s="235">
        <f t="shared" si="738"/>
        <v>0</v>
      </c>
      <c r="AE205" s="235">
        <f t="shared" si="738"/>
        <v>0</v>
      </c>
      <c r="AF205" s="235">
        <f t="shared" si="738"/>
        <v>0</v>
      </c>
      <c r="AG205" s="235">
        <f t="shared" si="738"/>
        <v>0</v>
      </c>
      <c r="AH205" s="237">
        <f t="shared" si="724"/>
        <v>0</v>
      </c>
      <c r="AI205" s="7"/>
      <c r="AJ205" s="9"/>
      <c r="AK205" s="66"/>
      <c r="AL205" s="349">
        <f t="shared" ref="AL205:AW205" si="739">SUM(AL200:AL204)</f>
        <v>0</v>
      </c>
      <c r="AM205" s="349">
        <f t="shared" si="739"/>
        <v>0</v>
      </c>
      <c r="AN205" s="349">
        <f t="shared" si="739"/>
        <v>0</v>
      </c>
      <c r="AO205" s="349">
        <f t="shared" si="739"/>
        <v>0</v>
      </c>
      <c r="AP205" s="349">
        <f t="shared" si="739"/>
        <v>0</v>
      </c>
      <c r="AQ205" s="349">
        <f t="shared" si="739"/>
        <v>0</v>
      </c>
      <c r="AR205" s="349">
        <f t="shared" si="739"/>
        <v>0</v>
      </c>
      <c r="AS205" s="349">
        <f t="shared" si="739"/>
        <v>0</v>
      </c>
      <c r="AT205" s="349">
        <f t="shared" si="739"/>
        <v>0</v>
      </c>
      <c r="AU205" s="349">
        <f t="shared" si="739"/>
        <v>0</v>
      </c>
      <c r="AV205" s="349">
        <f t="shared" si="739"/>
        <v>0</v>
      </c>
      <c r="AW205" s="349">
        <f t="shared" si="739"/>
        <v>0</v>
      </c>
      <c r="AX205" s="350">
        <f t="shared" si="725"/>
        <v>0</v>
      </c>
      <c r="AY205" s="7"/>
      <c r="AZ205" s="9"/>
      <c r="BA205" s="66"/>
      <c r="BB205" s="437">
        <f t="shared" ref="BB205:BM205" si="740">SUM(BB200:BB204)</f>
        <v>0</v>
      </c>
      <c r="BC205" s="437">
        <f t="shared" si="740"/>
        <v>0</v>
      </c>
      <c r="BD205" s="437">
        <f t="shared" si="740"/>
        <v>0</v>
      </c>
      <c r="BE205" s="437">
        <f t="shared" si="740"/>
        <v>0</v>
      </c>
      <c r="BF205" s="437">
        <f t="shared" si="740"/>
        <v>0</v>
      </c>
      <c r="BG205" s="437">
        <f t="shared" si="740"/>
        <v>0</v>
      </c>
      <c r="BH205" s="437">
        <f t="shared" si="740"/>
        <v>0</v>
      </c>
      <c r="BI205" s="437">
        <f t="shared" si="740"/>
        <v>0</v>
      </c>
      <c r="BJ205" s="437">
        <f t="shared" si="740"/>
        <v>0</v>
      </c>
      <c r="BK205" s="437">
        <f t="shared" si="740"/>
        <v>0</v>
      </c>
      <c r="BL205" s="437">
        <f t="shared" si="740"/>
        <v>0</v>
      </c>
      <c r="BM205" s="437">
        <f t="shared" si="740"/>
        <v>0</v>
      </c>
      <c r="BN205" s="438">
        <f t="shared" si="726"/>
        <v>0</v>
      </c>
      <c r="BO205" s="7"/>
      <c r="BP205" s="9"/>
      <c r="BQ205" s="66"/>
      <c r="BR205" s="437">
        <f t="shared" ref="BR205:CC205" si="741">SUM(BR200:BR204)</f>
        <v>0</v>
      </c>
      <c r="BS205" s="437">
        <f t="shared" si="741"/>
        <v>0</v>
      </c>
      <c r="BT205" s="437">
        <f t="shared" si="741"/>
        <v>0</v>
      </c>
      <c r="BU205" s="437">
        <f t="shared" si="741"/>
        <v>0</v>
      </c>
      <c r="BV205" s="437">
        <f t="shared" si="741"/>
        <v>0</v>
      </c>
      <c r="BW205" s="437">
        <f t="shared" si="741"/>
        <v>0</v>
      </c>
      <c r="BX205" s="437">
        <f t="shared" si="741"/>
        <v>0</v>
      </c>
      <c r="BY205" s="437">
        <f t="shared" si="741"/>
        <v>0</v>
      </c>
      <c r="BZ205" s="437">
        <f t="shared" si="741"/>
        <v>0</v>
      </c>
      <c r="CA205" s="437">
        <f t="shared" si="741"/>
        <v>0</v>
      </c>
      <c r="CB205" s="437">
        <f t="shared" si="741"/>
        <v>0</v>
      </c>
      <c r="CC205" s="437">
        <f t="shared" si="741"/>
        <v>0</v>
      </c>
      <c r="CD205" s="438">
        <f t="shared" si="727"/>
        <v>0</v>
      </c>
      <c r="CF205" s="7"/>
      <c r="CG205" s="9"/>
      <c r="CH205" s="66"/>
      <c r="CI205" s="437">
        <f t="shared" ref="CI205:CT205" si="742">SUM(CI200:CI204)</f>
        <v>0</v>
      </c>
      <c r="CJ205" s="437">
        <f t="shared" si="742"/>
        <v>0</v>
      </c>
      <c r="CK205" s="437">
        <f t="shared" si="742"/>
        <v>0</v>
      </c>
      <c r="CL205" s="437">
        <f t="shared" si="742"/>
        <v>0</v>
      </c>
      <c r="CM205" s="437">
        <f t="shared" si="742"/>
        <v>0</v>
      </c>
      <c r="CN205" s="437">
        <f t="shared" si="742"/>
        <v>0</v>
      </c>
      <c r="CO205" s="437">
        <f t="shared" si="742"/>
        <v>0</v>
      </c>
      <c r="CP205" s="437">
        <f t="shared" si="742"/>
        <v>0</v>
      </c>
      <c r="CQ205" s="437">
        <f t="shared" si="742"/>
        <v>0</v>
      </c>
      <c r="CR205" s="437">
        <f t="shared" si="742"/>
        <v>0</v>
      </c>
      <c r="CS205" s="437">
        <f t="shared" si="742"/>
        <v>0</v>
      </c>
      <c r="CT205" s="437">
        <f t="shared" si="742"/>
        <v>0</v>
      </c>
      <c r="CU205" s="438">
        <f t="shared" si="728"/>
        <v>0</v>
      </c>
      <c r="CW205" s="7"/>
      <c r="CX205" s="9"/>
      <c r="CY205" s="66"/>
      <c r="CZ205" s="437">
        <f t="shared" ref="CZ205:DK205" si="743">SUM(CZ200:CZ204)</f>
        <v>0</v>
      </c>
      <c r="DA205" s="437">
        <f t="shared" si="743"/>
        <v>0</v>
      </c>
      <c r="DB205" s="437">
        <f t="shared" si="743"/>
        <v>0</v>
      </c>
      <c r="DC205" s="437">
        <f t="shared" si="743"/>
        <v>0</v>
      </c>
      <c r="DD205" s="437">
        <f t="shared" si="743"/>
        <v>0</v>
      </c>
      <c r="DE205" s="437">
        <f t="shared" si="743"/>
        <v>0</v>
      </c>
      <c r="DF205" s="437">
        <f t="shared" si="743"/>
        <v>0</v>
      </c>
      <c r="DG205" s="437">
        <f t="shared" si="743"/>
        <v>0</v>
      </c>
      <c r="DH205" s="437">
        <f t="shared" si="743"/>
        <v>0</v>
      </c>
      <c r="DI205" s="437">
        <f t="shared" si="743"/>
        <v>0</v>
      </c>
      <c r="DJ205" s="437">
        <f t="shared" si="743"/>
        <v>0</v>
      </c>
      <c r="DK205" s="437">
        <f t="shared" si="743"/>
        <v>0</v>
      </c>
      <c r="DL205" s="438">
        <f t="shared" si="729"/>
        <v>0</v>
      </c>
    </row>
    <row r="206" spans="2:116" outlineLevel="1" x14ac:dyDescent="0.2">
      <c r="B206" s="14" t="s">
        <v>55</v>
      </c>
      <c r="C206" s="7" t="s">
        <v>56</v>
      </c>
      <c r="D206" s="73" t="s">
        <v>20</v>
      </c>
      <c r="E206" s="192"/>
      <c r="F206" s="145">
        <f t="shared" ref="F206:Q206" si="744">F7</f>
        <v>0</v>
      </c>
      <c r="G206" s="145">
        <f t="shared" si="744"/>
        <v>0</v>
      </c>
      <c r="H206" s="145">
        <f t="shared" si="744"/>
        <v>0</v>
      </c>
      <c r="I206" s="145">
        <f t="shared" si="744"/>
        <v>0</v>
      </c>
      <c r="J206" s="145">
        <f t="shared" si="744"/>
        <v>0</v>
      </c>
      <c r="K206" s="145">
        <f t="shared" si="744"/>
        <v>0</v>
      </c>
      <c r="L206" s="145">
        <f t="shared" si="744"/>
        <v>0</v>
      </c>
      <c r="M206" s="145">
        <f t="shared" si="744"/>
        <v>0</v>
      </c>
      <c r="N206" s="145">
        <f t="shared" si="744"/>
        <v>0</v>
      </c>
      <c r="O206" s="145">
        <f t="shared" si="744"/>
        <v>0</v>
      </c>
      <c r="P206" s="145">
        <f t="shared" si="744"/>
        <v>0</v>
      </c>
      <c r="Q206" s="145">
        <f t="shared" si="744"/>
        <v>0</v>
      </c>
      <c r="R206" s="148">
        <f t="shared" si="723"/>
        <v>0</v>
      </c>
      <c r="S206" s="7" t="s">
        <v>56</v>
      </c>
      <c r="T206" s="73" t="s">
        <v>20</v>
      </c>
      <c r="U206" s="192"/>
      <c r="V206" s="235">
        <v>0</v>
      </c>
      <c r="W206" s="235">
        <v>0</v>
      </c>
      <c r="X206" s="235">
        <v>0</v>
      </c>
      <c r="Y206" s="235">
        <v>0</v>
      </c>
      <c r="Z206" s="235">
        <v>0</v>
      </c>
      <c r="AA206" s="235">
        <v>0</v>
      </c>
      <c r="AB206" s="235">
        <v>0</v>
      </c>
      <c r="AC206" s="235">
        <v>0</v>
      </c>
      <c r="AD206" s="235">
        <v>0</v>
      </c>
      <c r="AE206" s="235">
        <v>0</v>
      </c>
      <c r="AF206" s="235">
        <v>0</v>
      </c>
      <c r="AG206" s="235">
        <v>0</v>
      </c>
      <c r="AH206" s="237">
        <f t="shared" si="724"/>
        <v>0</v>
      </c>
      <c r="AI206" s="7" t="s">
        <v>56</v>
      </c>
      <c r="AJ206" s="73" t="s">
        <v>20</v>
      </c>
      <c r="AK206" s="192"/>
      <c r="AL206" s="349">
        <f t="shared" ref="AL206:AW206" si="745">AL7</f>
        <v>11500</v>
      </c>
      <c r="AM206" s="349">
        <f t="shared" si="745"/>
        <v>11500</v>
      </c>
      <c r="AN206" s="349">
        <f t="shared" si="745"/>
        <v>11500</v>
      </c>
      <c r="AO206" s="349">
        <f t="shared" si="745"/>
        <v>11500</v>
      </c>
      <c r="AP206" s="349">
        <f t="shared" si="745"/>
        <v>11500</v>
      </c>
      <c r="AQ206" s="349">
        <f t="shared" si="745"/>
        <v>11500</v>
      </c>
      <c r="AR206" s="349">
        <f t="shared" si="745"/>
        <v>11500</v>
      </c>
      <c r="AS206" s="349">
        <f t="shared" si="745"/>
        <v>11500</v>
      </c>
      <c r="AT206" s="349">
        <f t="shared" si="745"/>
        <v>26500</v>
      </c>
      <c r="AU206" s="349">
        <f t="shared" si="745"/>
        <v>26500</v>
      </c>
      <c r="AV206" s="349">
        <f t="shared" si="745"/>
        <v>26500</v>
      </c>
      <c r="AW206" s="349">
        <f t="shared" si="745"/>
        <v>26500</v>
      </c>
      <c r="AX206" s="350">
        <f t="shared" si="725"/>
        <v>198000</v>
      </c>
      <c r="AY206" s="7" t="s">
        <v>56</v>
      </c>
      <c r="AZ206" s="73" t="s">
        <v>20</v>
      </c>
      <c r="BA206" s="192"/>
      <c r="BB206" s="437">
        <f t="shared" ref="BB206:BM206" si="746">BB7</f>
        <v>32500</v>
      </c>
      <c r="BC206" s="437">
        <f t="shared" si="746"/>
        <v>32500</v>
      </c>
      <c r="BD206" s="437">
        <f t="shared" si="746"/>
        <v>32500</v>
      </c>
      <c r="BE206" s="437">
        <f t="shared" si="746"/>
        <v>32500</v>
      </c>
      <c r="BF206" s="437">
        <f t="shared" si="746"/>
        <v>32500</v>
      </c>
      <c r="BG206" s="437">
        <f t="shared" si="746"/>
        <v>32500</v>
      </c>
      <c r="BH206" s="437">
        <f t="shared" si="746"/>
        <v>32500</v>
      </c>
      <c r="BI206" s="437">
        <f t="shared" si="746"/>
        <v>32500</v>
      </c>
      <c r="BJ206" s="437">
        <f t="shared" si="746"/>
        <v>32500</v>
      </c>
      <c r="BK206" s="437">
        <f t="shared" si="746"/>
        <v>32500</v>
      </c>
      <c r="BL206" s="437">
        <f t="shared" si="746"/>
        <v>32500</v>
      </c>
      <c r="BM206" s="437">
        <f t="shared" si="746"/>
        <v>32500</v>
      </c>
      <c r="BN206" s="438">
        <f t="shared" si="726"/>
        <v>390000</v>
      </c>
      <c r="BO206" s="7" t="s">
        <v>56</v>
      </c>
      <c r="BP206" s="73" t="s">
        <v>20</v>
      </c>
      <c r="BQ206" s="192"/>
      <c r="BR206" s="437">
        <f t="shared" ref="BR206:CC206" si="747">BR7</f>
        <v>58750</v>
      </c>
      <c r="BS206" s="437">
        <f t="shared" si="747"/>
        <v>58750</v>
      </c>
      <c r="BT206" s="437">
        <f t="shared" si="747"/>
        <v>58750</v>
      </c>
      <c r="BU206" s="437">
        <f t="shared" si="747"/>
        <v>58750</v>
      </c>
      <c r="BV206" s="437">
        <f t="shared" si="747"/>
        <v>58750</v>
      </c>
      <c r="BW206" s="437">
        <f t="shared" si="747"/>
        <v>58750</v>
      </c>
      <c r="BX206" s="437">
        <f t="shared" si="747"/>
        <v>58750</v>
      </c>
      <c r="BY206" s="437">
        <f t="shared" si="747"/>
        <v>58750</v>
      </c>
      <c r="BZ206" s="437">
        <f t="shared" si="747"/>
        <v>58750</v>
      </c>
      <c r="CA206" s="437">
        <f t="shared" si="747"/>
        <v>58750</v>
      </c>
      <c r="CB206" s="437">
        <f t="shared" si="747"/>
        <v>58750</v>
      </c>
      <c r="CC206" s="437">
        <f t="shared" si="747"/>
        <v>58750</v>
      </c>
      <c r="CD206" s="438">
        <f t="shared" si="727"/>
        <v>705000</v>
      </c>
      <c r="CF206" s="7" t="s">
        <v>56</v>
      </c>
      <c r="CG206" s="73" t="s">
        <v>20</v>
      </c>
      <c r="CH206" s="192"/>
      <c r="CI206" s="437">
        <f t="shared" ref="CI206:CT206" si="748">CI7</f>
        <v>88125</v>
      </c>
      <c r="CJ206" s="437">
        <f t="shared" si="748"/>
        <v>88125</v>
      </c>
      <c r="CK206" s="437">
        <f t="shared" si="748"/>
        <v>88125</v>
      </c>
      <c r="CL206" s="437">
        <f t="shared" si="748"/>
        <v>88125</v>
      </c>
      <c r="CM206" s="437">
        <f t="shared" si="748"/>
        <v>88125</v>
      </c>
      <c r="CN206" s="437">
        <f t="shared" si="748"/>
        <v>88125</v>
      </c>
      <c r="CO206" s="437">
        <f t="shared" si="748"/>
        <v>88125</v>
      </c>
      <c r="CP206" s="437">
        <f t="shared" si="748"/>
        <v>88125</v>
      </c>
      <c r="CQ206" s="437">
        <f t="shared" si="748"/>
        <v>88125</v>
      </c>
      <c r="CR206" s="437">
        <f t="shared" si="748"/>
        <v>88125</v>
      </c>
      <c r="CS206" s="437">
        <f t="shared" si="748"/>
        <v>88125</v>
      </c>
      <c r="CT206" s="437">
        <f t="shared" si="748"/>
        <v>88125</v>
      </c>
      <c r="CU206" s="438">
        <f t="shared" si="728"/>
        <v>1057500</v>
      </c>
      <c r="CW206" s="7" t="s">
        <v>56</v>
      </c>
      <c r="CX206" s="73" t="s">
        <v>20</v>
      </c>
      <c r="CY206" s="192"/>
      <c r="CZ206" s="437">
        <f t="shared" ref="CZ206:DK206" si="749">CZ7</f>
        <v>132187.5</v>
      </c>
      <c r="DA206" s="437">
        <f t="shared" si="749"/>
        <v>132187.5</v>
      </c>
      <c r="DB206" s="437">
        <f t="shared" si="749"/>
        <v>132187.5</v>
      </c>
      <c r="DC206" s="437">
        <f t="shared" si="749"/>
        <v>132187.5</v>
      </c>
      <c r="DD206" s="437">
        <f t="shared" si="749"/>
        <v>132187.5</v>
      </c>
      <c r="DE206" s="437">
        <f t="shared" si="749"/>
        <v>132187.5</v>
      </c>
      <c r="DF206" s="437">
        <f t="shared" si="749"/>
        <v>132187.5</v>
      </c>
      <c r="DG206" s="437">
        <f t="shared" si="749"/>
        <v>132187.5</v>
      </c>
      <c r="DH206" s="437">
        <f t="shared" si="749"/>
        <v>132187.5</v>
      </c>
      <c r="DI206" s="437">
        <f t="shared" si="749"/>
        <v>132187.5</v>
      </c>
      <c r="DJ206" s="437">
        <f t="shared" si="749"/>
        <v>132187.5</v>
      </c>
      <c r="DK206" s="437">
        <f t="shared" si="749"/>
        <v>132187.5</v>
      </c>
      <c r="DL206" s="438">
        <f t="shared" si="729"/>
        <v>1586250</v>
      </c>
    </row>
    <row r="207" spans="2:116" outlineLevel="1" x14ac:dyDescent="0.2">
      <c r="B207" s="50" t="s">
        <v>57</v>
      </c>
      <c r="C207" s="7"/>
      <c r="D207" s="9"/>
      <c r="E207" s="66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6"/>
      <c r="R207" s="181"/>
      <c r="S207" s="7"/>
      <c r="T207" s="9"/>
      <c r="U207" s="66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5"/>
      <c r="AH207" s="259"/>
      <c r="AI207" s="7"/>
      <c r="AJ207" s="9"/>
      <c r="AK207" s="66"/>
      <c r="AL207" s="376"/>
      <c r="AM207" s="376"/>
      <c r="AN207" s="376"/>
      <c r="AO207" s="376"/>
      <c r="AP207" s="376"/>
      <c r="AQ207" s="376"/>
      <c r="AR207" s="376"/>
      <c r="AS207" s="376"/>
      <c r="AT207" s="376"/>
      <c r="AU207" s="376"/>
      <c r="AV207" s="376"/>
      <c r="AW207" s="377"/>
      <c r="AX207" s="371"/>
      <c r="AY207" s="7"/>
      <c r="AZ207" s="9"/>
      <c r="BA207" s="66"/>
      <c r="BB207" s="465"/>
      <c r="BC207" s="465"/>
      <c r="BD207" s="465"/>
      <c r="BE207" s="465"/>
      <c r="BF207" s="465"/>
      <c r="BG207" s="465"/>
      <c r="BH207" s="465"/>
      <c r="BI207" s="465"/>
      <c r="BJ207" s="465"/>
      <c r="BK207" s="465"/>
      <c r="BL207" s="465"/>
      <c r="BM207" s="466"/>
      <c r="BN207" s="460"/>
      <c r="BO207" s="7"/>
      <c r="BP207" s="9"/>
      <c r="BQ207" s="66"/>
      <c r="BR207" s="465"/>
      <c r="BS207" s="465"/>
      <c r="BT207" s="465"/>
      <c r="BU207" s="465"/>
      <c r="BV207" s="465"/>
      <c r="BW207" s="465"/>
      <c r="BX207" s="465"/>
      <c r="BY207" s="465"/>
      <c r="BZ207" s="465"/>
      <c r="CA207" s="465"/>
      <c r="CB207" s="465"/>
      <c r="CC207" s="466"/>
      <c r="CD207" s="460"/>
      <c r="CF207" s="7"/>
      <c r="CG207" s="9"/>
      <c r="CH207" s="66"/>
      <c r="CI207" s="465"/>
      <c r="CJ207" s="465"/>
      <c r="CK207" s="465"/>
      <c r="CL207" s="465"/>
      <c r="CM207" s="465"/>
      <c r="CN207" s="465"/>
      <c r="CO207" s="465"/>
      <c r="CP207" s="465"/>
      <c r="CQ207" s="465"/>
      <c r="CR207" s="465"/>
      <c r="CS207" s="465"/>
      <c r="CT207" s="466"/>
      <c r="CU207" s="460"/>
      <c r="CW207" s="7"/>
      <c r="CX207" s="9"/>
      <c r="CY207" s="66"/>
      <c r="CZ207" s="465"/>
      <c r="DA207" s="465"/>
      <c r="DB207" s="465"/>
      <c r="DC207" s="465"/>
      <c r="DD207" s="465"/>
      <c r="DE207" s="465"/>
      <c r="DF207" s="465"/>
      <c r="DG207" s="465"/>
      <c r="DH207" s="465"/>
      <c r="DI207" s="465"/>
      <c r="DJ207" s="465"/>
      <c r="DK207" s="466"/>
      <c r="DL207" s="460"/>
    </row>
    <row r="208" spans="2:116" outlineLevel="1" x14ac:dyDescent="0.2">
      <c r="B208" s="52" t="s">
        <v>58</v>
      </c>
      <c r="C208" s="7" t="s">
        <v>59</v>
      </c>
      <c r="D208" s="174">
        <v>0</v>
      </c>
      <c r="E208" s="139"/>
      <c r="F208" s="145">
        <f>$D208*F$134</f>
        <v>0</v>
      </c>
      <c r="G208" s="145">
        <f>$D208*G$134</f>
        <v>0</v>
      </c>
      <c r="H208" s="145">
        <f t="shared" ref="H208:Q217" si="750">$D208*H$134</f>
        <v>0</v>
      </c>
      <c r="I208" s="145">
        <f t="shared" si="750"/>
        <v>0</v>
      </c>
      <c r="J208" s="145">
        <f t="shared" si="750"/>
        <v>0</v>
      </c>
      <c r="K208" s="145">
        <f t="shared" si="750"/>
        <v>0</v>
      </c>
      <c r="L208" s="145">
        <f t="shared" si="750"/>
        <v>0</v>
      </c>
      <c r="M208" s="145">
        <f t="shared" si="750"/>
        <v>0</v>
      </c>
      <c r="N208" s="145">
        <f t="shared" si="750"/>
        <v>0</v>
      </c>
      <c r="O208" s="145">
        <f t="shared" si="750"/>
        <v>0</v>
      </c>
      <c r="P208" s="145">
        <f t="shared" si="750"/>
        <v>0</v>
      </c>
      <c r="Q208" s="145">
        <f t="shared" si="750"/>
        <v>0</v>
      </c>
      <c r="R208" s="148">
        <f t="shared" ref="R208:R226" si="751">SUM(F208:Q208)</f>
        <v>0</v>
      </c>
      <c r="S208" s="7" t="s">
        <v>59</v>
      </c>
      <c r="T208" s="174">
        <v>0</v>
      </c>
      <c r="U208" s="139"/>
      <c r="V208" s="235">
        <f>$T208*V$134</f>
        <v>0</v>
      </c>
      <c r="W208" s="235">
        <f t="shared" ref="W208:AG210" si="752">$T208*W$134</f>
        <v>0</v>
      </c>
      <c r="X208" s="235">
        <f t="shared" si="752"/>
        <v>0</v>
      </c>
      <c r="Y208" s="235">
        <f t="shared" si="752"/>
        <v>0</v>
      </c>
      <c r="Z208" s="235">
        <f t="shared" si="752"/>
        <v>0</v>
      </c>
      <c r="AA208" s="235">
        <f t="shared" si="752"/>
        <v>0</v>
      </c>
      <c r="AB208" s="235">
        <f t="shared" si="752"/>
        <v>0</v>
      </c>
      <c r="AC208" s="235">
        <f t="shared" si="752"/>
        <v>0</v>
      </c>
      <c r="AD208" s="235">
        <f t="shared" si="752"/>
        <v>0</v>
      </c>
      <c r="AE208" s="235">
        <f t="shared" si="752"/>
        <v>0</v>
      </c>
      <c r="AF208" s="235">
        <f t="shared" si="752"/>
        <v>0</v>
      </c>
      <c r="AG208" s="235">
        <f t="shared" si="752"/>
        <v>0</v>
      </c>
      <c r="AH208" s="237">
        <f t="shared" ref="AH208:AH217" si="753">SUM(V208:AG208)</f>
        <v>0</v>
      </c>
      <c r="AI208" s="7" t="s">
        <v>59</v>
      </c>
      <c r="AJ208" s="174">
        <v>0</v>
      </c>
      <c r="AK208" s="139"/>
      <c r="AL208" s="349">
        <f>$AJ208*AL$134</f>
        <v>0</v>
      </c>
      <c r="AM208" s="349">
        <f t="shared" ref="AM208:AW210" si="754">$AJ208*AM$134</f>
        <v>0</v>
      </c>
      <c r="AN208" s="349">
        <f t="shared" si="754"/>
        <v>0</v>
      </c>
      <c r="AO208" s="349">
        <f t="shared" si="754"/>
        <v>0</v>
      </c>
      <c r="AP208" s="349">
        <f t="shared" si="754"/>
        <v>0</v>
      </c>
      <c r="AQ208" s="349">
        <f t="shared" si="754"/>
        <v>0</v>
      </c>
      <c r="AR208" s="349">
        <f t="shared" si="754"/>
        <v>0</v>
      </c>
      <c r="AS208" s="349">
        <f t="shared" si="754"/>
        <v>0</v>
      </c>
      <c r="AT208" s="349">
        <f t="shared" si="754"/>
        <v>0</v>
      </c>
      <c r="AU208" s="349">
        <f t="shared" si="754"/>
        <v>0</v>
      </c>
      <c r="AV208" s="349">
        <f t="shared" si="754"/>
        <v>0</v>
      </c>
      <c r="AW208" s="349">
        <f t="shared" si="754"/>
        <v>0</v>
      </c>
      <c r="AX208" s="350">
        <f t="shared" ref="AX208:AX217" si="755">SUM(AL208:AW208)</f>
        <v>0</v>
      </c>
      <c r="AY208" s="7" t="s">
        <v>59</v>
      </c>
      <c r="AZ208" s="174">
        <v>0</v>
      </c>
      <c r="BA208" s="139"/>
      <c r="BB208" s="437">
        <f>$AZ208*BB$134</f>
        <v>0</v>
      </c>
      <c r="BC208" s="437">
        <f t="shared" ref="BC208:BM210" si="756">$AZ208*BC$134</f>
        <v>0</v>
      </c>
      <c r="BD208" s="437">
        <f t="shared" si="756"/>
        <v>0</v>
      </c>
      <c r="BE208" s="437">
        <f t="shared" si="756"/>
        <v>0</v>
      </c>
      <c r="BF208" s="437">
        <f t="shared" si="756"/>
        <v>0</v>
      </c>
      <c r="BG208" s="437">
        <f t="shared" si="756"/>
        <v>0</v>
      </c>
      <c r="BH208" s="437">
        <f t="shared" si="756"/>
        <v>0</v>
      </c>
      <c r="BI208" s="437">
        <f t="shared" si="756"/>
        <v>0</v>
      </c>
      <c r="BJ208" s="437">
        <f t="shared" si="756"/>
        <v>0</v>
      </c>
      <c r="BK208" s="437">
        <f t="shared" si="756"/>
        <v>0</v>
      </c>
      <c r="BL208" s="437">
        <f t="shared" si="756"/>
        <v>0</v>
      </c>
      <c r="BM208" s="437">
        <f t="shared" si="756"/>
        <v>0</v>
      </c>
      <c r="BN208" s="438">
        <f t="shared" ref="BN208:BN217" si="757">SUM(BB208:BM208)</f>
        <v>0</v>
      </c>
      <c r="BO208" s="7" t="s">
        <v>59</v>
      </c>
      <c r="BP208" s="174">
        <v>0</v>
      </c>
      <c r="BQ208" s="139"/>
      <c r="BR208" s="437">
        <f>$BP208*BR$134</f>
        <v>0</v>
      </c>
      <c r="BS208" s="437">
        <f t="shared" ref="BS208:CC210" si="758">$BP208*BS$134</f>
        <v>0</v>
      </c>
      <c r="BT208" s="437">
        <f t="shared" si="758"/>
        <v>0</v>
      </c>
      <c r="BU208" s="437">
        <f t="shared" si="758"/>
        <v>0</v>
      </c>
      <c r="BV208" s="437">
        <f t="shared" si="758"/>
        <v>0</v>
      </c>
      <c r="BW208" s="437">
        <f t="shared" si="758"/>
        <v>0</v>
      </c>
      <c r="BX208" s="437">
        <f t="shared" si="758"/>
        <v>0</v>
      </c>
      <c r="BY208" s="437">
        <f t="shared" si="758"/>
        <v>0</v>
      </c>
      <c r="BZ208" s="437">
        <f t="shared" si="758"/>
        <v>0</v>
      </c>
      <c r="CA208" s="437">
        <f t="shared" si="758"/>
        <v>0</v>
      </c>
      <c r="CB208" s="437">
        <f t="shared" si="758"/>
        <v>0</v>
      </c>
      <c r="CC208" s="437">
        <f t="shared" si="758"/>
        <v>0</v>
      </c>
      <c r="CD208" s="438">
        <f t="shared" ref="CD208:CD226" si="759">SUM(BR208:CC208)</f>
        <v>0</v>
      </c>
      <c r="CF208" s="7" t="s">
        <v>59</v>
      </c>
      <c r="CG208" s="174">
        <v>0</v>
      </c>
      <c r="CH208" s="139"/>
      <c r="CI208" s="437">
        <f>$BP208*CI$134</f>
        <v>0</v>
      </c>
      <c r="CJ208" s="437">
        <f t="shared" ref="CJ208:CT210" si="760">$BP208*CJ$134</f>
        <v>0</v>
      </c>
      <c r="CK208" s="437">
        <f t="shared" si="760"/>
        <v>0</v>
      </c>
      <c r="CL208" s="437">
        <f t="shared" si="760"/>
        <v>0</v>
      </c>
      <c r="CM208" s="437">
        <f t="shared" si="760"/>
        <v>0</v>
      </c>
      <c r="CN208" s="437">
        <f t="shared" si="760"/>
        <v>0</v>
      </c>
      <c r="CO208" s="437">
        <f t="shared" si="760"/>
        <v>0</v>
      </c>
      <c r="CP208" s="437">
        <f t="shared" si="760"/>
        <v>0</v>
      </c>
      <c r="CQ208" s="437">
        <f t="shared" si="760"/>
        <v>0</v>
      </c>
      <c r="CR208" s="437">
        <f t="shared" si="760"/>
        <v>0</v>
      </c>
      <c r="CS208" s="437">
        <f t="shared" si="760"/>
        <v>0</v>
      </c>
      <c r="CT208" s="437">
        <f t="shared" si="760"/>
        <v>0</v>
      </c>
      <c r="CU208" s="438">
        <f t="shared" ref="CU208:CU226" si="761">SUM(CI208:CT208)</f>
        <v>0</v>
      </c>
      <c r="CW208" s="7" t="s">
        <v>59</v>
      </c>
      <c r="CX208" s="174">
        <v>0</v>
      </c>
      <c r="CY208" s="139"/>
      <c r="CZ208" s="437">
        <f>$BP208*CZ$134</f>
        <v>0</v>
      </c>
      <c r="DA208" s="437">
        <f t="shared" ref="DA208:DK210" si="762">$BP208*DA$134</f>
        <v>0</v>
      </c>
      <c r="DB208" s="437">
        <f t="shared" si="762"/>
        <v>0</v>
      </c>
      <c r="DC208" s="437">
        <f t="shared" si="762"/>
        <v>0</v>
      </c>
      <c r="DD208" s="437">
        <f t="shared" si="762"/>
        <v>0</v>
      </c>
      <c r="DE208" s="437">
        <f t="shared" si="762"/>
        <v>0</v>
      </c>
      <c r="DF208" s="437">
        <f t="shared" si="762"/>
        <v>0</v>
      </c>
      <c r="DG208" s="437">
        <f t="shared" si="762"/>
        <v>0</v>
      </c>
      <c r="DH208" s="437">
        <f t="shared" si="762"/>
        <v>0</v>
      </c>
      <c r="DI208" s="437">
        <f t="shared" si="762"/>
        <v>0</v>
      </c>
      <c r="DJ208" s="437">
        <f t="shared" si="762"/>
        <v>0</v>
      </c>
      <c r="DK208" s="437">
        <f t="shared" si="762"/>
        <v>0</v>
      </c>
      <c r="DL208" s="438">
        <f t="shared" ref="DL208:DL226" si="763">SUM(CZ208:DK208)</f>
        <v>0</v>
      </c>
    </row>
    <row r="209" spans="2:117" outlineLevel="1" x14ac:dyDescent="0.2">
      <c r="B209" s="52" t="s">
        <v>60</v>
      </c>
      <c r="C209" s="7" t="s">
        <v>59</v>
      </c>
      <c r="D209" s="174">
        <v>0</v>
      </c>
      <c r="E209" s="139"/>
      <c r="F209" s="145">
        <f t="shared" ref="F209:G217" si="764">$D209*F$134</f>
        <v>0</v>
      </c>
      <c r="G209" s="145">
        <f t="shared" si="764"/>
        <v>0</v>
      </c>
      <c r="H209" s="145">
        <f t="shared" si="750"/>
        <v>0</v>
      </c>
      <c r="I209" s="145">
        <f t="shared" si="750"/>
        <v>0</v>
      </c>
      <c r="J209" s="145">
        <f t="shared" si="750"/>
        <v>0</v>
      </c>
      <c r="K209" s="145">
        <f t="shared" si="750"/>
        <v>0</v>
      </c>
      <c r="L209" s="145">
        <f t="shared" si="750"/>
        <v>0</v>
      </c>
      <c r="M209" s="145">
        <f t="shared" si="750"/>
        <v>0</v>
      </c>
      <c r="N209" s="145">
        <f t="shared" si="750"/>
        <v>0</v>
      </c>
      <c r="O209" s="145">
        <f t="shared" si="750"/>
        <v>0</v>
      </c>
      <c r="P209" s="145">
        <f t="shared" si="750"/>
        <v>0</v>
      </c>
      <c r="Q209" s="145">
        <f t="shared" si="750"/>
        <v>0</v>
      </c>
      <c r="R209" s="148">
        <f t="shared" si="751"/>
        <v>0</v>
      </c>
      <c r="S209" s="7" t="s">
        <v>59</v>
      </c>
      <c r="T209" s="174">
        <v>0</v>
      </c>
      <c r="U209" s="139"/>
      <c r="V209" s="235">
        <f>$T209*V$134</f>
        <v>0</v>
      </c>
      <c r="W209" s="235">
        <f t="shared" si="752"/>
        <v>0</v>
      </c>
      <c r="X209" s="235">
        <f t="shared" si="752"/>
        <v>0</v>
      </c>
      <c r="Y209" s="235">
        <f t="shared" si="752"/>
        <v>0</v>
      </c>
      <c r="Z209" s="235">
        <f t="shared" si="752"/>
        <v>0</v>
      </c>
      <c r="AA209" s="235">
        <f t="shared" si="752"/>
        <v>0</v>
      </c>
      <c r="AB209" s="235">
        <f t="shared" si="752"/>
        <v>0</v>
      </c>
      <c r="AC209" s="235">
        <f t="shared" si="752"/>
        <v>0</v>
      </c>
      <c r="AD209" s="235">
        <f t="shared" si="752"/>
        <v>0</v>
      </c>
      <c r="AE209" s="235">
        <f t="shared" si="752"/>
        <v>0</v>
      </c>
      <c r="AF209" s="235">
        <f t="shared" si="752"/>
        <v>0</v>
      </c>
      <c r="AG209" s="235">
        <f t="shared" si="752"/>
        <v>0</v>
      </c>
      <c r="AH209" s="237">
        <f t="shared" si="753"/>
        <v>0</v>
      </c>
      <c r="AI209" s="7" t="s">
        <v>59</v>
      </c>
      <c r="AJ209" s="174">
        <v>0</v>
      </c>
      <c r="AK209" s="139"/>
      <c r="AL209" s="349">
        <f>$AJ209*AL$134</f>
        <v>0</v>
      </c>
      <c r="AM209" s="349">
        <f t="shared" si="754"/>
        <v>0</v>
      </c>
      <c r="AN209" s="349">
        <f t="shared" si="754"/>
        <v>0</v>
      </c>
      <c r="AO209" s="349">
        <f t="shared" si="754"/>
        <v>0</v>
      </c>
      <c r="AP209" s="349">
        <f t="shared" si="754"/>
        <v>0</v>
      </c>
      <c r="AQ209" s="349">
        <f t="shared" si="754"/>
        <v>0</v>
      </c>
      <c r="AR209" s="349">
        <f t="shared" si="754"/>
        <v>0</v>
      </c>
      <c r="AS209" s="349">
        <f t="shared" si="754"/>
        <v>0</v>
      </c>
      <c r="AT209" s="349">
        <f t="shared" si="754"/>
        <v>0</v>
      </c>
      <c r="AU209" s="349">
        <f t="shared" si="754"/>
        <v>0</v>
      </c>
      <c r="AV209" s="349">
        <f t="shared" si="754"/>
        <v>0</v>
      </c>
      <c r="AW209" s="349">
        <f t="shared" si="754"/>
        <v>0</v>
      </c>
      <c r="AX209" s="350">
        <f t="shared" si="755"/>
        <v>0</v>
      </c>
      <c r="AY209" s="7" t="s">
        <v>59</v>
      </c>
      <c r="AZ209" s="174">
        <v>150</v>
      </c>
      <c r="BA209" s="139"/>
      <c r="BB209" s="437">
        <f>$AZ209*BB$134</f>
        <v>2850</v>
      </c>
      <c r="BC209" s="437">
        <f t="shared" si="756"/>
        <v>2850</v>
      </c>
      <c r="BD209" s="437">
        <f t="shared" si="756"/>
        <v>2850</v>
      </c>
      <c r="BE209" s="437">
        <f t="shared" si="756"/>
        <v>2850</v>
      </c>
      <c r="BF209" s="437">
        <f t="shared" si="756"/>
        <v>2850</v>
      </c>
      <c r="BG209" s="437">
        <f t="shared" si="756"/>
        <v>3000</v>
      </c>
      <c r="BH209" s="437">
        <f t="shared" si="756"/>
        <v>3000</v>
      </c>
      <c r="BI209" s="437">
        <f t="shared" si="756"/>
        <v>3000</v>
      </c>
      <c r="BJ209" s="437">
        <f t="shared" si="756"/>
        <v>3000</v>
      </c>
      <c r="BK209" s="437">
        <f t="shared" si="756"/>
        <v>3000</v>
      </c>
      <c r="BL209" s="437">
        <f t="shared" si="756"/>
        <v>3000</v>
      </c>
      <c r="BM209" s="437">
        <f t="shared" si="756"/>
        <v>3000</v>
      </c>
      <c r="BN209" s="438">
        <f t="shared" si="757"/>
        <v>35250</v>
      </c>
      <c r="BO209" s="7" t="s">
        <v>59</v>
      </c>
      <c r="BP209" s="174">
        <v>150</v>
      </c>
      <c r="BQ209" s="139"/>
      <c r="BR209" s="437">
        <f>$BP209*BR$134</f>
        <v>3750</v>
      </c>
      <c r="BS209" s="437">
        <f t="shared" si="758"/>
        <v>3750</v>
      </c>
      <c r="BT209" s="437">
        <f t="shared" si="758"/>
        <v>3750</v>
      </c>
      <c r="BU209" s="437">
        <f t="shared" si="758"/>
        <v>3750</v>
      </c>
      <c r="BV209" s="437">
        <f t="shared" si="758"/>
        <v>3750</v>
      </c>
      <c r="BW209" s="437">
        <f t="shared" si="758"/>
        <v>3750</v>
      </c>
      <c r="BX209" s="437">
        <f t="shared" si="758"/>
        <v>3750</v>
      </c>
      <c r="BY209" s="437">
        <f t="shared" si="758"/>
        <v>3750</v>
      </c>
      <c r="BZ209" s="437">
        <f t="shared" si="758"/>
        <v>3750</v>
      </c>
      <c r="CA209" s="437">
        <f t="shared" si="758"/>
        <v>3750</v>
      </c>
      <c r="CB209" s="437">
        <f t="shared" si="758"/>
        <v>3750</v>
      </c>
      <c r="CC209" s="437">
        <f t="shared" si="758"/>
        <v>3750</v>
      </c>
      <c r="CD209" s="438">
        <f t="shared" si="759"/>
        <v>45000</v>
      </c>
      <c r="CF209" s="7" t="s">
        <v>59</v>
      </c>
      <c r="CG209" s="174">
        <v>150</v>
      </c>
      <c r="CH209" s="139"/>
      <c r="CI209" s="437">
        <f>$BP209*CI$134</f>
        <v>4200</v>
      </c>
      <c r="CJ209" s="437">
        <f t="shared" si="760"/>
        <v>4200</v>
      </c>
      <c r="CK209" s="437">
        <f t="shared" si="760"/>
        <v>4200</v>
      </c>
      <c r="CL209" s="437">
        <f t="shared" si="760"/>
        <v>4200</v>
      </c>
      <c r="CM209" s="437">
        <f t="shared" si="760"/>
        <v>4200</v>
      </c>
      <c r="CN209" s="437">
        <f t="shared" si="760"/>
        <v>4200</v>
      </c>
      <c r="CO209" s="437">
        <f t="shared" si="760"/>
        <v>4200</v>
      </c>
      <c r="CP209" s="437">
        <f t="shared" si="760"/>
        <v>4200</v>
      </c>
      <c r="CQ209" s="437">
        <f t="shared" si="760"/>
        <v>4200</v>
      </c>
      <c r="CR209" s="437">
        <f t="shared" si="760"/>
        <v>4200</v>
      </c>
      <c r="CS209" s="437">
        <f t="shared" si="760"/>
        <v>4200</v>
      </c>
      <c r="CT209" s="437">
        <f t="shared" si="760"/>
        <v>4200</v>
      </c>
      <c r="CU209" s="438">
        <f t="shared" si="761"/>
        <v>50400</v>
      </c>
      <c r="CW209" s="7" t="s">
        <v>59</v>
      </c>
      <c r="CX209" s="174">
        <v>150</v>
      </c>
      <c r="CY209" s="139"/>
      <c r="CZ209" s="437">
        <f>$BP209*CZ$134</f>
        <v>4650</v>
      </c>
      <c r="DA209" s="437">
        <f t="shared" si="762"/>
        <v>4650</v>
      </c>
      <c r="DB209" s="437">
        <f t="shared" si="762"/>
        <v>4650</v>
      </c>
      <c r="DC209" s="437">
        <f t="shared" si="762"/>
        <v>4650</v>
      </c>
      <c r="DD209" s="437">
        <f t="shared" si="762"/>
        <v>4650</v>
      </c>
      <c r="DE209" s="437">
        <f t="shared" si="762"/>
        <v>5100</v>
      </c>
      <c r="DF209" s="437">
        <f t="shared" si="762"/>
        <v>5100</v>
      </c>
      <c r="DG209" s="437">
        <f t="shared" si="762"/>
        <v>5100</v>
      </c>
      <c r="DH209" s="437">
        <f t="shared" si="762"/>
        <v>5100</v>
      </c>
      <c r="DI209" s="437">
        <f t="shared" si="762"/>
        <v>5100</v>
      </c>
      <c r="DJ209" s="437">
        <f t="shared" si="762"/>
        <v>5100</v>
      </c>
      <c r="DK209" s="437">
        <f t="shared" si="762"/>
        <v>5100</v>
      </c>
      <c r="DL209" s="438">
        <f t="shared" si="763"/>
        <v>58950</v>
      </c>
    </row>
    <row r="210" spans="2:117" outlineLevel="1" x14ac:dyDescent="0.2">
      <c r="B210" s="52" t="s">
        <v>61</v>
      </c>
      <c r="C210" s="7" t="s">
        <v>59</v>
      </c>
      <c r="D210" s="174">
        <v>0</v>
      </c>
      <c r="E210" s="139"/>
      <c r="F210" s="145">
        <f t="shared" si="764"/>
        <v>0</v>
      </c>
      <c r="G210" s="145">
        <f t="shared" si="764"/>
        <v>0</v>
      </c>
      <c r="H210" s="145">
        <f t="shared" si="750"/>
        <v>0</v>
      </c>
      <c r="I210" s="145">
        <f t="shared" si="750"/>
        <v>0</v>
      </c>
      <c r="J210" s="145">
        <f t="shared" si="750"/>
        <v>0</v>
      </c>
      <c r="K210" s="145">
        <f t="shared" si="750"/>
        <v>0</v>
      </c>
      <c r="L210" s="145">
        <f t="shared" si="750"/>
        <v>0</v>
      </c>
      <c r="M210" s="145">
        <f t="shared" si="750"/>
        <v>0</v>
      </c>
      <c r="N210" s="145">
        <f t="shared" si="750"/>
        <v>0</v>
      </c>
      <c r="O210" s="145">
        <f t="shared" si="750"/>
        <v>0</v>
      </c>
      <c r="P210" s="145">
        <f t="shared" si="750"/>
        <v>0</v>
      </c>
      <c r="Q210" s="145">
        <f t="shared" si="750"/>
        <v>0</v>
      </c>
      <c r="R210" s="148">
        <f t="shared" si="751"/>
        <v>0</v>
      </c>
      <c r="S210" s="7" t="s">
        <v>59</v>
      </c>
      <c r="T210" s="174">
        <v>0</v>
      </c>
      <c r="U210" s="139"/>
      <c r="V210" s="235">
        <f>$T210*V$134</f>
        <v>0</v>
      </c>
      <c r="W210" s="235">
        <f t="shared" si="752"/>
        <v>0</v>
      </c>
      <c r="X210" s="235">
        <f t="shared" si="752"/>
        <v>0</v>
      </c>
      <c r="Y210" s="235">
        <f t="shared" si="752"/>
        <v>0</v>
      </c>
      <c r="Z210" s="235">
        <f t="shared" si="752"/>
        <v>0</v>
      </c>
      <c r="AA210" s="235">
        <f t="shared" si="752"/>
        <v>0</v>
      </c>
      <c r="AB210" s="235">
        <f t="shared" si="752"/>
        <v>0</v>
      </c>
      <c r="AC210" s="235">
        <f t="shared" si="752"/>
        <v>0</v>
      </c>
      <c r="AD210" s="235">
        <f t="shared" si="752"/>
        <v>0</v>
      </c>
      <c r="AE210" s="235">
        <f t="shared" si="752"/>
        <v>0</v>
      </c>
      <c r="AF210" s="235">
        <f t="shared" si="752"/>
        <v>0</v>
      </c>
      <c r="AG210" s="235">
        <f t="shared" si="752"/>
        <v>0</v>
      </c>
      <c r="AH210" s="237">
        <f t="shared" si="753"/>
        <v>0</v>
      </c>
      <c r="AI210" s="7" t="s">
        <v>59</v>
      </c>
      <c r="AJ210" s="174">
        <v>0</v>
      </c>
      <c r="AK210" s="139"/>
      <c r="AL210" s="349">
        <f>$AJ210*AL$134</f>
        <v>0</v>
      </c>
      <c r="AM210" s="349">
        <f t="shared" si="754"/>
        <v>0</v>
      </c>
      <c r="AN210" s="349">
        <f t="shared" si="754"/>
        <v>0</v>
      </c>
      <c r="AO210" s="349">
        <f t="shared" si="754"/>
        <v>0</v>
      </c>
      <c r="AP210" s="349">
        <f t="shared" si="754"/>
        <v>0</v>
      </c>
      <c r="AQ210" s="349">
        <f t="shared" si="754"/>
        <v>0</v>
      </c>
      <c r="AR210" s="349">
        <f t="shared" si="754"/>
        <v>0</v>
      </c>
      <c r="AS210" s="349">
        <f t="shared" si="754"/>
        <v>0</v>
      </c>
      <c r="AT210" s="349">
        <f t="shared" si="754"/>
        <v>0</v>
      </c>
      <c r="AU210" s="349">
        <f t="shared" si="754"/>
        <v>0</v>
      </c>
      <c r="AV210" s="349">
        <f t="shared" si="754"/>
        <v>0</v>
      </c>
      <c r="AW210" s="349">
        <f t="shared" si="754"/>
        <v>0</v>
      </c>
      <c r="AX210" s="350">
        <f t="shared" si="755"/>
        <v>0</v>
      </c>
      <c r="AY210" s="7" t="s">
        <v>59</v>
      </c>
      <c r="AZ210" s="174">
        <v>500</v>
      </c>
      <c r="BA210" s="139"/>
      <c r="BB210" s="437">
        <f>$AZ210*BB$134</f>
        <v>9500</v>
      </c>
      <c r="BC210" s="437">
        <f t="shared" si="756"/>
        <v>9500</v>
      </c>
      <c r="BD210" s="437">
        <f t="shared" si="756"/>
        <v>9500</v>
      </c>
      <c r="BE210" s="437">
        <f t="shared" si="756"/>
        <v>9500</v>
      </c>
      <c r="BF210" s="437">
        <f t="shared" si="756"/>
        <v>9500</v>
      </c>
      <c r="BG210" s="437">
        <f t="shared" si="756"/>
        <v>10000</v>
      </c>
      <c r="BH210" s="437">
        <f t="shared" si="756"/>
        <v>10000</v>
      </c>
      <c r="BI210" s="437">
        <f t="shared" si="756"/>
        <v>10000</v>
      </c>
      <c r="BJ210" s="437">
        <f t="shared" si="756"/>
        <v>10000</v>
      </c>
      <c r="BK210" s="437">
        <f t="shared" si="756"/>
        <v>10000</v>
      </c>
      <c r="BL210" s="437">
        <f t="shared" si="756"/>
        <v>10000</v>
      </c>
      <c r="BM210" s="437">
        <f t="shared" si="756"/>
        <v>10000</v>
      </c>
      <c r="BN210" s="438">
        <f t="shared" si="757"/>
        <v>117500</v>
      </c>
      <c r="BO210" s="7" t="s">
        <v>59</v>
      </c>
      <c r="BP210" s="174">
        <v>500</v>
      </c>
      <c r="BQ210" s="139"/>
      <c r="BR210" s="437">
        <f>$BP210*BR$134</f>
        <v>12500</v>
      </c>
      <c r="BS210" s="437">
        <f t="shared" si="758"/>
        <v>12500</v>
      </c>
      <c r="BT210" s="437">
        <f t="shared" si="758"/>
        <v>12500</v>
      </c>
      <c r="BU210" s="437">
        <f t="shared" si="758"/>
        <v>12500</v>
      </c>
      <c r="BV210" s="437">
        <f t="shared" si="758"/>
        <v>12500</v>
      </c>
      <c r="BW210" s="437">
        <f t="shared" si="758"/>
        <v>12500</v>
      </c>
      <c r="BX210" s="437">
        <f t="shared" si="758"/>
        <v>12500</v>
      </c>
      <c r="BY210" s="437">
        <f t="shared" si="758"/>
        <v>12500</v>
      </c>
      <c r="BZ210" s="437">
        <f t="shared" si="758"/>
        <v>12500</v>
      </c>
      <c r="CA210" s="437">
        <f t="shared" si="758"/>
        <v>12500</v>
      </c>
      <c r="CB210" s="437">
        <f t="shared" si="758"/>
        <v>12500</v>
      </c>
      <c r="CC210" s="437">
        <f t="shared" si="758"/>
        <v>12500</v>
      </c>
      <c r="CD210" s="438">
        <f t="shared" si="759"/>
        <v>150000</v>
      </c>
      <c r="CF210" s="7" t="s">
        <v>59</v>
      </c>
      <c r="CG210" s="174">
        <v>500</v>
      </c>
      <c r="CH210" s="139"/>
      <c r="CI210" s="437">
        <f>$BP210*CI$134</f>
        <v>14000</v>
      </c>
      <c r="CJ210" s="437">
        <f t="shared" si="760"/>
        <v>14000</v>
      </c>
      <c r="CK210" s="437">
        <f t="shared" si="760"/>
        <v>14000</v>
      </c>
      <c r="CL210" s="437">
        <f t="shared" si="760"/>
        <v>14000</v>
      </c>
      <c r="CM210" s="437">
        <f t="shared" si="760"/>
        <v>14000</v>
      </c>
      <c r="CN210" s="437">
        <f t="shared" si="760"/>
        <v>14000</v>
      </c>
      <c r="CO210" s="437">
        <f t="shared" si="760"/>
        <v>14000</v>
      </c>
      <c r="CP210" s="437">
        <f t="shared" si="760"/>
        <v>14000</v>
      </c>
      <c r="CQ210" s="437">
        <f t="shared" si="760"/>
        <v>14000</v>
      </c>
      <c r="CR210" s="437">
        <f t="shared" si="760"/>
        <v>14000</v>
      </c>
      <c r="CS210" s="437">
        <f t="shared" si="760"/>
        <v>14000</v>
      </c>
      <c r="CT210" s="437">
        <f t="shared" si="760"/>
        <v>14000</v>
      </c>
      <c r="CU210" s="438">
        <f t="shared" si="761"/>
        <v>168000</v>
      </c>
      <c r="CW210" s="7" t="s">
        <v>59</v>
      </c>
      <c r="CX210" s="174">
        <v>500</v>
      </c>
      <c r="CY210" s="139"/>
      <c r="CZ210" s="437">
        <f>$BP210*CZ$134</f>
        <v>15500</v>
      </c>
      <c r="DA210" s="437">
        <f t="shared" si="762"/>
        <v>15500</v>
      </c>
      <c r="DB210" s="437">
        <f t="shared" si="762"/>
        <v>15500</v>
      </c>
      <c r="DC210" s="437">
        <f t="shared" si="762"/>
        <v>15500</v>
      </c>
      <c r="DD210" s="437">
        <f t="shared" si="762"/>
        <v>15500</v>
      </c>
      <c r="DE210" s="437">
        <f t="shared" si="762"/>
        <v>17000</v>
      </c>
      <c r="DF210" s="437">
        <f t="shared" si="762"/>
        <v>17000</v>
      </c>
      <c r="DG210" s="437">
        <f t="shared" si="762"/>
        <v>17000</v>
      </c>
      <c r="DH210" s="437">
        <f t="shared" si="762"/>
        <v>17000</v>
      </c>
      <c r="DI210" s="437">
        <f t="shared" si="762"/>
        <v>17000</v>
      </c>
      <c r="DJ210" s="437">
        <f t="shared" si="762"/>
        <v>17000</v>
      </c>
      <c r="DK210" s="437">
        <f t="shared" si="762"/>
        <v>17000</v>
      </c>
      <c r="DL210" s="438">
        <f t="shared" si="763"/>
        <v>196500</v>
      </c>
    </row>
    <row r="211" spans="2:117" outlineLevel="1" x14ac:dyDescent="0.2">
      <c r="B211" s="52" t="s">
        <v>62</v>
      </c>
      <c r="C211" s="7" t="s">
        <v>24</v>
      </c>
      <c r="D211" s="174">
        <v>1000</v>
      </c>
      <c r="E211" s="139"/>
      <c r="F211" s="145">
        <v>0</v>
      </c>
      <c r="G211" s="145">
        <v>0</v>
      </c>
      <c r="H211" s="145">
        <v>0</v>
      </c>
      <c r="I211" s="145">
        <v>0</v>
      </c>
      <c r="J211" s="145">
        <v>0</v>
      </c>
      <c r="K211" s="145">
        <v>0</v>
      </c>
      <c r="L211" s="145">
        <v>0</v>
      </c>
      <c r="M211" s="145">
        <v>0</v>
      </c>
      <c r="N211" s="145">
        <v>0</v>
      </c>
      <c r="O211" s="145">
        <v>500</v>
      </c>
      <c r="P211" s="145">
        <v>500</v>
      </c>
      <c r="Q211" s="145">
        <v>500</v>
      </c>
      <c r="R211" s="148">
        <f t="shared" si="751"/>
        <v>1500</v>
      </c>
      <c r="S211" s="7" t="s">
        <v>24</v>
      </c>
      <c r="T211" s="174">
        <v>500</v>
      </c>
      <c r="U211" s="139"/>
      <c r="V211" s="235">
        <v>800</v>
      </c>
      <c r="W211" s="235">
        <v>800</v>
      </c>
      <c r="X211" s="235">
        <v>800</v>
      </c>
      <c r="Y211" s="235">
        <v>800</v>
      </c>
      <c r="Z211" s="235">
        <v>800</v>
      </c>
      <c r="AA211" s="235">
        <v>800</v>
      </c>
      <c r="AB211" s="235">
        <f t="shared" ref="AB211:AG211" si="765">$T$211</f>
        <v>500</v>
      </c>
      <c r="AC211" s="235">
        <f t="shared" si="765"/>
        <v>500</v>
      </c>
      <c r="AD211" s="235">
        <f t="shared" si="765"/>
        <v>500</v>
      </c>
      <c r="AE211" s="235">
        <f t="shared" si="765"/>
        <v>500</v>
      </c>
      <c r="AF211" s="235">
        <f t="shared" si="765"/>
        <v>500</v>
      </c>
      <c r="AG211" s="235">
        <f t="shared" si="765"/>
        <v>500</v>
      </c>
      <c r="AH211" s="237">
        <f t="shared" si="753"/>
        <v>7800</v>
      </c>
      <c r="AI211" s="7" t="s">
        <v>24</v>
      </c>
      <c r="AJ211" s="174">
        <v>1000</v>
      </c>
      <c r="AK211" s="139"/>
      <c r="AL211" s="349">
        <f t="shared" ref="AL211:AW211" si="766">$AJ$211</f>
        <v>1000</v>
      </c>
      <c r="AM211" s="349">
        <f t="shared" si="766"/>
        <v>1000</v>
      </c>
      <c r="AN211" s="349">
        <f t="shared" si="766"/>
        <v>1000</v>
      </c>
      <c r="AO211" s="349">
        <f t="shared" si="766"/>
        <v>1000</v>
      </c>
      <c r="AP211" s="349">
        <f t="shared" si="766"/>
        <v>1000</v>
      </c>
      <c r="AQ211" s="349">
        <f t="shared" si="766"/>
        <v>1000</v>
      </c>
      <c r="AR211" s="349">
        <f t="shared" si="766"/>
        <v>1000</v>
      </c>
      <c r="AS211" s="349">
        <f t="shared" si="766"/>
        <v>1000</v>
      </c>
      <c r="AT211" s="349">
        <f t="shared" si="766"/>
        <v>1000</v>
      </c>
      <c r="AU211" s="349">
        <f t="shared" si="766"/>
        <v>1000</v>
      </c>
      <c r="AV211" s="349">
        <f t="shared" si="766"/>
        <v>1000</v>
      </c>
      <c r="AW211" s="349">
        <f t="shared" si="766"/>
        <v>1000</v>
      </c>
      <c r="AX211" s="350">
        <f t="shared" si="755"/>
        <v>12000</v>
      </c>
      <c r="AY211" s="7" t="s">
        <v>24</v>
      </c>
      <c r="AZ211" s="174">
        <v>5000</v>
      </c>
      <c r="BA211" s="139"/>
      <c r="BB211" s="437">
        <f>$AZ$211</f>
        <v>5000</v>
      </c>
      <c r="BC211" s="437">
        <f t="shared" ref="BC211:BM211" si="767">$AZ$211</f>
        <v>5000</v>
      </c>
      <c r="BD211" s="437">
        <f t="shared" si="767"/>
        <v>5000</v>
      </c>
      <c r="BE211" s="437">
        <f t="shared" si="767"/>
        <v>5000</v>
      </c>
      <c r="BF211" s="437">
        <f t="shared" si="767"/>
        <v>5000</v>
      </c>
      <c r="BG211" s="437">
        <f t="shared" si="767"/>
        <v>5000</v>
      </c>
      <c r="BH211" s="437">
        <f t="shared" si="767"/>
        <v>5000</v>
      </c>
      <c r="BI211" s="437">
        <f t="shared" si="767"/>
        <v>5000</v>
      </c>
      <c r="BJ211" s="437">
        <f t="shared" si="767"/>
        <v>5000</v>
      </c>
      <c r="BK211" s="437">
        <f t="shared" si="767"/>
        <v>5000</v>
      </c>
      <c r="BL211" s="437">
        <f t="shared" si="767"/>
        <v>5000</v>
      </c>
      <c r="BM211" s="437">
        <f t="shared" si="767"/>
        <v>5000</v>
      </c>
      <c r="BN211" s="438">
        <f t="shared" si="757"/>
        <v>60000</v>
      </c>
      <c r="BO211" s="7" t="s">
        <v>24</v>
      </c>
      <c r="BP211" s="174">
        <v>7000</v>
      </c>
      <c r="BQ211" s="139"/>
      <c r="BR211" s="437">
        <f>$BP$211</f>
        <v>7000</v>
      </c>
      <c r="BS211" s="437">
        <f t="shared" ref="BS211:CC211" si="768">$BP$211</f>
        <v>7000</v>
      </c>
      <c r="BT211" s="437">
        <f t="shared" si="768"/>
        <v>7000</v>
      </c>
      <c r="BU211" s="437">
        <f t="shared" si="768"/>
        <v>7000</v>
      </c>
      <c r="BV211" s="437">
        <f t="shared" si="768"/>
        <v>7000</v>
      </c>
      <c r="BW211" s="437">
        <f t="shared" si="768"/>
        <v>7000</v>
      </c>
      <c r="BX211" s="437">
        <f t="shared" si="768"/>
        <v>7000</v>
      </c>
      <c r="BY211" s="437">
        <f t="shared" si="768"/>
        <v>7000</v>
      </c>
      <c r="BZ211" s="437">
        <f t="shared" si="768"/>
        <v>7000</v>
      </c>
      <c r="CA211" s="437">
        <f t="shared" si="768"/>
        <v>7000</v>
      </c>
      <c r="CB211" s="437">
        <f t="shared" si="768"/>
        <v>7000</v>
      </c>
      <c r="CC211" s="437">
        <f t="shared" si="768"/>
        <v>7000</v>
      </c>
      <c r="CD211" s="438">
        <f t="shared" si="759"/>
        <v>84000</v>
      </c>
      <c r="CF211" s="7" t="s">
        <v>24</v>
      </c>
      <c r="CG211" s="174">
        <v>11000</v>
      </c>
      <c r="CH211" s="139"/>
      <c r="CI211" s="437">
        <f>$BP$211</f>
        <v>7000</v>
      </c>
      <c r="CJ211" s="437">
        <f t="shared" ref="CJ211:CT211" si="769">$BP$211</f>
        <v>7000</v>
      </c>
      <c r="CK211" s="437">
        <f t="shared" si="769"/>
        <v>7000</v>
      </c>
      <c r="CL211" s="437">
        <f t="shared" si="769"/>
        <v>7000</v>
      </c>
      <c r="CM211" s="437">
        <f t="shared" si="769"/>
        <v>7000</v>
      </c>
      <c r="CN211" s="437">
        <f t="shared" si="769"/>
        <v>7000</v>
      </c>
      <c r="CO211" s="437">
        <f t="shared" si="769"/>
        <v>7000</v>
      </c>
      <c r="CP211" s="437">
        <f t="shared" si="769"/>
        <v>7000</v>
      </c>
      <c r="CQ211" s="437">
        <f t="shared" si="769"/>
        <v>7000</v>
      </c>
      <c r="CR211" s="437">
        <f t="shared" si="769"/>
        <v>7000</v>
      </c>
      <c r="CS211" s="437">
        <f t="shared" si="769"/>
        <v>7000</v>
      </c>
      <c r="CT211" s="437">
        <f t="shared" si="769"/>
        <v>7000</v>
      </c>
      <c r="CU211" s="438">
        <f t="shared" si="761"/>
        <v>84000</v>
      </c>
      <c r="CW211" s="7" t="s">
        <v>24</v>
      </c>
      <c r="CX211" s="174">
        <v>15000</v>
      </c>
      <c r="CY211" s="139"/>
      <c r="CZ211" s="437">
        <f>$BP$211</f>
        <v>7000</v>
      </c>
      <c r="DA211" s="437">
        <f t="shared" ref="DA211:DK211" si="770">$BP$211</f>
        <v>7000</v>
      </c>
      <c r="DB211" s="437">
        <f t="shared" si="770"/>
        <v>7000</v>
      </c>
      <c r="DC211" s="437">
        <f t="shared" si="770"/>
        <v>7000</v>
      </c>
      <c r="DD211" s="437">
        <f t="shared" si="770"/>
        <v>7000</v>
      </c>
      <c r="DE211" s="437">
        <f t="shared" si="770"/>
        <v>7000</v>
      </c>
      <c r="DF211" s="437">
        <f t="shared" si="770"/>
        <v>7000</v>
      </c>
      <c r="DG211" s="437">
        <f t="shared" si="770"/>
        <v>7000</v>
      </c>
      <c r="DH211" s="437">
        <f t="shared" si="770"/>
        <v>7000</v>
      </c>
      <c r="DI211" s="437">
        <f t="shared" si="770"/>
        <v>7000</v>
      </c>
      <c r="DJ211" s="437">
        <f t="shared" si="770"/>
        <v>7000</v>
      </c>
      <c r="DK211" s="437">
        <f t="shared" si="770"/>
        <v>7000</v>
      </c>
      <c r="DL211" s="438">
        <f t="shared" si="763"/>
        <v>84000</v>
      </c>
    </row>
    <row r="212" spans="2:117" outlineLevel="1" x14ac:dyDescent="0.2">
      <c r="B212" s="52" t="s">
        <v>63</v>
      </c>
      <c r="C212" s="7" t="s">
        <v>59</v>
      </c>
      <c r="D212" s="174">
        <v>0</v>
      </c>
      <c r="E212" s="139"/>
      <c r="F212" s="145">
        <f t="shared" si="764"/>
        <v>0</v>
      </c>
      <c r="G212" s="145">
        <f t="shared" si="764"/>
        <v>0</v>
      </c>
      <c r="H212" s="145">
        <f t="shared" si="750"/>
        <v>0</v>
      </c>
      <c r="I212" s="145">
        <f t="shared" si="750"/>
        <v>0</v>
      </c>
      <c r="J212" s="145">
        <f t="shared" si="750"/>
        <v>0</v>
      </c>
      <c r="K212" s="145">
        <f t="shared" si="750"/>
        <v>0</v>
      </c>
      <c r="L212" s="145">
        <f t="shared" si="750"/>
        <v>0</v>
      </c>
      <c r="M212" s="145">
        <f t="shared" si="750"/>
        <v>0</v>
      </c>
      <c r="N212" s="145">
        <f t="shared" si="750"/>
        <v>0</v>
      </c>
      <c r="O212" s="145">
        <f t="shared" si="750"/>
        <v>0</v>
      </c>
      <c r="P212" s="145">
        <f t="shared" si="750"/>
        <v>0</v>
      </c>
      <c r="Q212" s="145">
        <f t="shared" si="750"/>
        <v>0</v>
      </c>
      <c r="R212" s="148">
        <f t="shared" si="751"/>
        <v>0</v>
      </c>
      <c r="S212" s="7" t="s">
        <v>59</v>
      </c>
      <c r="T212" s="174">
        <v>0</v>
      </c>
      <c r="U212" s="139"/>
      <c r="V212" s="235">
        <f t="shared" ref="V212:AG215" si="771">$T212*V$134</f>
        <v>0</v>
      </c>
      <c r="W212" s="235">
        <f t="shared" si="771"/>
        <v>0</v>
      </c>
      <c r="X212" s="235">
        <f t="shared" si="771"/>
        <v>0</v>
      </c>
      <c r="Y212" s="235">
        <f t="shared" si="771"/>
        <v>0</v>
      </c>
      <c r="Z212" s="235">
        <f t="shared" si="771"/>
        <v>0</v>
      </c>
      <c r="AA212" s="235">
        <f t="shared" si="771"/>
        <v>0</v>
      </c>
      <c r="AB212" s="235">
        <f t="shared" si="771"/>
        <v>0</v>
      </c>
      <c r="AC212" s="235">
        <f t="shared" si="771"/>
        <v>0</v>
      </c>
      <c r="AD212" s="235">
        <f t="shared" si="771"/>
        <v>0</v>
      </c>
      <c r="AE212" s="235">
        <f t="shared" si="771"/>
        <v>0</v>
      </c>
      <c r="AF212" s="235">
        <f t="shared" si="771"/>
        <v>0</v>
      </c>
      <c r="AG212" s="235">
        <f t="shared" si="771"/>
        <v>0</v>
      </c>
      <c r="AH212" s="237">
        <f t="shared" si="753"/>
        <v>0</v>
      </c>
      <c r="AI212" s="7" t="s">
        <v>59</v>
      </c>
      <c r="AJ212" s="174">
        <v>0</v>
      </c>
      <c r="AK212" s="139"/>
      <c r="AL212" s="349">
        <f>$AJ212*AL$134</f>
        <v>0</v>
      </c>
      <c r="AM212" s="349">
        <f t="shared" ref="AM212:AW212" si="772">$AJ212*AM$134</f>
        <v>0</v>
      </c>
      <c r="AN212" s="349">
        <f t="shared" si="772"/>
        <v>0</v>
      </c>
      <c r="AO212" s="349">
        <f t="shared" si="772"/>
        <v>0</v>
      </c>
      <c r="AP212" s="349">
        <f t="shared" si="772"/>
        <v>0</v>
      </c>
      <c r="AQ212" s="349">
        <f t="shared" si="772"/>
        <v>0</v>
      </c>
      <c r="AR212" s="349">
        <f t="shared" si="772"/>
        <v>0</v>
      </c>
      <c r="AS212" s="349">
        <f t="shared" si="772"/>
        <v>0</v>
      </c>
      <c r="AT212" s="349">
        <f t="shared" si="772"/>
        <v>0</v>
      </c>
      <c r="AU212" s="349">
        <f t="shared" si="772"/>
        <v>0</v>
      </c>
      <c r="AV212" s="349">
        <f t="shared" si="772"/>
        <v>0</v>
      </c>
      <c r="AW212" s="349">
        <f t="shared" si="772"/>
        <v>0</v>
      </c>
      <c r="AX212" s="350">
        <f t="shared" si="755"/>
        <v>0</v>
      </c>
      <c r="AY212" s="7" t="s">
        <v>59</v>
      </c>
      <c r="AZ212" s="174">
        <v>0</v>
      </c>
      <c r="BA212" s="139"/>
      <c r="BB212" s="437">
        <f>$AZ212*BB$134</f>
        <v>0</v>
      </c>
      <c r="BC212" s="437">
        <f t="shared" ref="BC212:BM213" si="773">$AZ212*BC$134</f>
        <v>0</v>
      </c>
      <c r="BD212" s="437">
        <f t="shared" si="773"/>
        <v>0</v>
      </c>
      <c r="BE212" s="437">
        <f t="shared" si="773"/>
        <v>0</v>
      </c>
      <c r="BF212" s="437">
        <f t="shared" si="773"/>
        <v>0</v>
      </c>
      <c r="BG212" s="437">
        <f t="shared" si="773"/>
        <v>0</v>
      </c>
      <c r="BH212" s="437">
        <f t="shared" si="773"/>
        <v>0</v>
      </c>
      <c r="BI212" s="437">
        <f t="shared" si="773"/>
        <v>0</v>
      </c>
      <c r="BJ212" s="437">
        <f t="shared" si="773"/>
        <v>0</v>
      </c>
      <c r="BK212" s="437">
        <f t="shared" si="773"/>
        <v>0</v>
      </c>
      <c r="BL212" s="437">
        <f t="shared" si="773"/>
        <v>0</v>
      </c>
      <c r="BM212" s="437">
        <f t="shared" si="773"/>
        <v>0</v>
      </c>
      <c r="BN212" s="438">
        <f t="shared" si="757"/>
        <v>0</v>
      </c>
      <c r="BO212" s="7" t="s">
        <v>59</v>
      </c>
      <c r="BP212" s="174">
        <v>0</v>
      </c>
      <c r="BQ212" s="139"/>
      <c r="BR212" s="437">
        <f t="shared" ref="BR212:CC217" si="774">$BP212*BR$134</f>
        <v>0</v>
      </c>
      <c r="BS212" s="437">
        <f t="shared" si="774"/>
        <v>0</v>
      </c>
      <c r="BT212" s="437">
        <f t="shared" si="774"/>
        <v>0</v>
      </c>
      <c r="BU212" s="437">
        <f t="shared" si="774"/>
        <v>0</v>
      </c>
      <c r="BV212" s="437">
        <f t="shared" si="774"/>
        <v>0</v>
      </c>
      <c r="BW212" s="437">
        <f t="shared" si="774"/>
        <v>0</v>
      </c>
      <c r="BX212" s="437">
        <f t="shared" si="774"/>
        <v>0</v>
      </c>
      <c r="BY212" s="437">
        <f t="shared" si="774"/>
        <v>0</v>
      </c>
      <c r="BZ212" s="437">
        <f t="shared" si="774"/>
        <v>0</v>
      </c>
      <c r="CA212" s="437">
        <f t="shared" si="774"/>
        <v>0</v>
      </c>
      <c r="CB212" s="437">
        <f t="shared" si="774"/>
        <v>0</v>
      </c>
      <c r="CC212" s="437">
        <f t="shared" si="774"/>
        <v>0</v>
      </c>
      <c r="CD212" s="438">
        <f t="shared" si="759"/>
        <v>0</v>
      </c>
      <c r="CF212" s="7" t="s">
        <v>59</v>
      </c>
      <c r="CG212" s="174">
        <v>0</v>
      </c>
      <c r="CH212" s="139"/>
      <c r="CI212" s="437">
        <f t="shared" ref="CI212:CT217" si="775">$BP212*CI$134</f>
        <v>0</v>
      </c>
      <c r="CJ212" s="437">
        <f t="shared" si="775"/>
        <v>0</v>
      </c>
      <c r="CK212" s="437">
        <f t="shared" si="775"/>
        <v>0</v>
      </c>
      <c r="CL212" s="437">
        <f t="shared" si="775"/>
        <v>0</v>
      </c>
      <c r="CM212" s="437">
        <f t="shared" si="775"/>
        <v>0</v>
      </c>
      <c r="CN212" s="437">
        <f t="shared" si="775"/>
        <v>0</v>
      </c>
      <c r="CO212" s="437">
        <f t="shared" si="775"/>
        <v>0</v>
      </c>
      <c r="CP212" s="437">
        <f t="shared" si="775"/>
        <v>0</v>
      </c>
      <c r="CQ212" s="437">
        <f t="shared" si="775"/>
        <v>0</v>
      </c>
      <c r="CR212" s="437">
        <f t="shared" si="775"/>
        <v>0</v>
      </c>
      <c r="CS212" s="437">
        <f t="shared" si="775"/>
        <v>0</v>
      </c>
      <c r="CT212" s="437">
        <f t="shared" si="775"/>
        <v>0</v>
      </c>
      <c r="CU212" s="438">
        <f t="shared" si="761"/>
        <v>0</v>
      </c>
      <c r="CW212" s="7" t="s">
        <v>59</v>
      </c>
      <c r="CX212" s="174">
        <v>0</v>
      </c>
      <c r="CY212" s="139"/>
      <c r="CZ212" s="437">
        <f t="shared" ref="CZ212:DK217" si="776">$BP212*CZ$134</f>
        <v>0</v>
      </c>
      <c r="DA212" s="437">
        <f t="shared" si="776"/>
        <v>0</v>
      </c>
      <c r="DB212" s="437">
        <f t="shared" si="776"/>
        <v>0</v>
      </c>
      <c r="DC212" s="437">
        <f t="shared" si="776"/>
        <v>0</v>
      </c>
      <c r="DD212" s="437">
        <f t="shared" si="776"/>
        <v>0</v>
      </c>
      <c r="DE212" s="437">
        <f t="shared" si="776"/>
        <v>0</v>
      </c>
      <c r="DF212" s="437">
        <f t="shared" si="776"/>
        <v>0</v>
      </c>
      <c r="DG212" s="437">
        <f t="shared" si="776"/>
        <v>0</v>
      </c>
      <c r="DH212" s="437">
        <f t="shared" si="776"/>
        <v>0</v>
      </c>
      <c r="DI212" s="437">
        <f t="shared" si="776"/>
        <v>0</v>
      </c>
      <c r="DJ212" s="437">
        <f t="shared" si="776"/>
        <v>0</v>
      </c>
      <c r="DK212" s="437">
        <f t="shared" si="776"/>
        <v>0</v>
      </c>
      <c r="DL212" s="438">
        <f t="shared" si="763"/>
        <v>0</v>
      </c>
    </row>
    <row r="213" spans="2:117" outlineLevel="1" x14ac:dyDescent="0.2">
      <c r="B213" s="52" t="s">
        <v>64</v>
      </c>
      <c r="C213" s="7" t="s">
        <v>59</v>
      </c>
      <c r="D213" s="174">
        <v>0</v>
      </c>
      <c r="E213" s="139"/>
      <c r="F213" s="145">
        <f t="shared" si="764"/>
        <v>0</v>
      </c>
      <c r="G213" s="145">
        <f t="shared" si="764"/>
        <v>0</v>
      </c>
      <c r="H213" s="145">
        <f t="shared" si="750"/>
        <v>0</v>
      </c>
      <c r="I213" s="145">
        <f t="shared" si="750"/>
        <v>0</v>
      </c>
      <c r="J213" s="145">
        <f t="shared" si="750"/>
        <v>0</v>
      </c>
      <c r="K213" s="145">
        <f t="shared" si="750"/>
        <v>0</v>
      </c>
      <c r="L213" s="145">
        <f t="shared" si="750"/>
        <v>0</v>
      </c>
      <c r="M213" s="145">
        <f t="shared" si="750"/>
        <v>0</v>
      </c>
      <c r="N213" s="145">
        <f t="shared" si="750"/>
        <v>0</v>
      </c>
      <c r="O213" s="145">
        <f t="shared" si="750"/>
        <v>0</v>
      </c>
      <c r="P213" s="145">
        <f t="shared" si="750"/>
        <v>0</v>
      </c>
      <c r="Q213" s="145">
        <f t="shared" si="750"/>
        <v>0</v>
      </c>
      <c r="R213" s="148">
        <f t="shared" si="751"/>
        <v>0</v>
      </c>
      <c r="S213" s="7" t="s">
        <v>59</v>
      </c>
      <c r="T213" s="174">
        <v>0</v>
      </c>
      <c r="U213" s="139"/>
      <c r="V213" s="235">
        <v>0</v>
      </c>
      <c r="W213" s="235">
        <v>0</v>
      </c>
      <c r="X213" s="235">
        <v>0</v>
      </c>
      <c r="Y213" s="235">
        <v>0</v>
      </c>
      <c r="Z213" s="235">
        <v>0</v>
      </c>
      <c r="AA213" s="235">
        <v>0</v>
      </c>
      <c r="AB213" s="235">
        <v>0</v>
      </c>
      <c r="AC213" s="235">
        <v>0</v>
      </c>
      <c r="AD213" s="235">
        <v>0</v>
      </c>
      <c r="AE213" s="235">
        <v>0</v>
      </c>
      <c r="AF213" s="235">
        <v>0</v>
      </c>
      <c r="AG213" s="235">
        <v>0</v>
      </c>
      <c r="AH213" s="237">
        <f t="shared" si="753"/>
        <v>0</v>
      </c>
      <c r="AI213" s="7" t="s">
        <v>59</v>
      </c>
      <c r="AJ213" s="174">
        <v>0</v>
      </c>
      <c r="AK213" s="139"/>
      <c r="AL213" s="349">
        <f>$AJ213*AL$135</f>
        <v>0</v>
      </c>
      <c r="AM213" s="349">
        <f t="shared" ref="AM213:AW213" si="777">$AJ213*AM$135</f>
        <v>0</v>
      </c>
      <c r="AN213" s="349">
        <f t="shared" si="777"/>
        <v>0</v>
      </c>
      <c r="AO213" s="349">
        <f t="shared" si="777"/>
        <v>0</v>
      </c>
      <c r="AP213" s="349">
        <f t="shared" si="777"/>
        <v>0</v>
      </c>
      <c r="AQ213" s="349">
        <f t="shared" si="777"/>
        <v>0</v>
      </c>
      <c r="AR213" s="349">
        <f t="shared" si="777"/>
        <v>0</v>
      </c>
      <c r="AS213" s="349">
        <f t="shared" si="777"/>
        <v>0</v>
      </c>
      <c r="AT213" s="349">
        <f t="shared" si="777"/>
        <v>0</v>
      </c>
      <c r="AU213" s="349">
        <f t="shared" si="777"/>
        <v>0</v>
      </c>
      <c r="AV213" s="349">
        <f t="shared" si="777"/>
        <v>0</v>
      </c>
      <c r="AW213" s="349">
        <f t="shared" si="777"/>
        <v>0</v>
      </c>
      <c r="AX213" s="350">
        <f t="shared" si="755"/>
        <v>0</v>
      </c>
      <c r="AY213" s="7" t="s">
        <v>59</v>
      </c>
      <c r="AZ213" s="174">
        <v>500</v>
      </c>
      <c r="BA213" s="139"/>
      <c r="BB213" s="437">
        <f>$AZ213*BB$134</f>
        <v>9500</v>
      </c>
      <c r="BC213" s="437">
        <f t="shared" si="773"/>
        <v>9500</v>
      </c>
      <c r="BD213" s="437">
        <f t="shared" si="773"/>
        <v>9500</v>
      </c>
      <c r="BE213" s="437">
        <f t="shared" si="773"/>
        <v>9500</v>
      </c>
      <c r="BF213" s="437">
        <f t="shared" si="773"/>
        <v>9500</v>
      </c>
      <c r="BG213" s="437">
        <f t="shared" si="773"/>
        <v>10000</v>
      </c>
      <c r="BH213" s="437">
        <f t="shared" si="773"/>
        <v>10000</v>
      </c>
      <c r="BI213" s="437">
        <f t="shared" si="773"/>
        <v>10000</v>
      </c>
      <c r="BJ213" s="437">
        <f t="shared" si="773"/>
        <v>10000</v>
      </c>
      <c r="BK213" s="437">
        <f t="shared" si="773"/>
        <v>10000</v>
      </c>
      <c r="BL213" s="437">
        <f t="shared" si="773"/>
        <v>10000</v>
      </c>
      <c r="BM213" s="437">
        <f t="shared" si="773"/>
        <v>10000</v>
      </c>
      <c r="BN213" s="438">
        <f t="shared" si="757"/>
        <v>117500</v>
      </c>
      <c r="BO213" s="7" t="s">
        <v>59</v>
      </c>
      <c r="BP213" s="174">
        <v>500</v>
      </c>
      <c r="BQ213" s="139"/>
      <c r="BR213" s="437">
        <f>$BP213*BR$134</f>
        <v>12500</v>
      </c>
      <c r="BS213" s="437">
        <f t="shared" si="774"/>
        <v>12500</v>
      </c>
      <c r="BT213" s="437">
        <f t="shared" si="774"/>
        <v>12500</v>
      </c>
      <c r="BU213" s="437">
        <f t="shared" si="774"/>
        <v>12500</v>
      </c>
      <c r="BV213" s="437">
        <f t="shared" si="774"/>
        <v>12500</v>
      </c>
      <c r="BW213" s="437">
        <f t="shared" si="774"/>
        <v>12500</v>
      </c>
      <c r="BX213" s="437">
        <f t="shared" si="774"/>
        <v>12500</v>
      </c>
      <c r="BY213" s="437">
        <f t="shared" si="774"/>
        <v>12500</v>
      </c>
      <c r="BZ213" s="437">
        <f t="shared" si="774"/>
        <v>12500</v>
      </c>
      <c r="CA213" s="437">
        <f t="shared" si="774"/>
        <v>12500</v>
      </c>
      <c r="CB213" s="437">
        <f t="shared" si="774"/>
        <v>12500</v>
      </c>
      <c r="CC213" s="437">
        <f t="shared" si="774"/>
        <v>12500</v>
      </c>
      <c r="CD213" s="438">
        <f t="shared" si="759"/>
        <v>150000</v>
      </c>
      <c r="CF213" s="7" t="s">
        <v>59</v>
      </c>
      <c r="CG213" s="174">
        <v>500</v>
      </c>
      <c r="CH213" s="139"/>
      <c r="CI213" s="437">
        <f>$BP213*CI$134</f>
        <v>14000</v>
      </c>
      <c r="CJ213" s="437">
        <f t="shared" si="775"/>
        <v>14000</v>
      </c>
      <c r="CK213" s="437">
        <f t="shared" si="775"/>
        <v>14000</v>
      </c>
      <c r="CL213" s="437">
        <f t="shared" si="775"/>
        <v>14000</v>
      </c>
      <c r="CM213" s="437">
        <f t="shared" si="775"/>
        <v>14000</v>
      </c>
      <c r="CN213" s="437">
        <f t="shared" si="775"/>
        <v>14000</v>
      </c>
      <c r="CO213" s="437">
        <f t="shared" si="775"/>
        <v>14000</v>
      </c>
      <c r="CP213" s="437">
        <f t="shared" si="775"/>
        <v>14000</v>
      </c>
      <c r="CQ213" s="437">
        <f t="shared" si="775"/>
        <v>14000</v>
      </c>
      <c r="CR213" s="437">
        <f t="shared" si="775"/>
        <v>14000</v>
      </c>
      <c r="CS213" s="437">
        <f t="shared" si="775"/>
        <v>14000</v>
      </c>
      <c r="CT213" s="437">
        <f t="shared" si="775"/>
        <v>14000</v>
      </c>
      <c r="CU213" s="438">
        <f t="shared" si="761"/>
        <v>168000</v>
      </c>
      <c r="CW213" s="7" t="s">
        <v>59</v>
      </c>
      <c r="CX213" s="174">
        <v>500</v>
      </c>
      <c r="CY213" s="139"/>
      <c r="CZ213" s="437">
        <f>$BP213*CZ$134</f>
        <v>15500</v>
      </c>
      <c r="DA213" s="437">
        <f t="shared" si="776"/>
        <v>15500</v>
      </c>
      <c r="DB213" s="437">
        <f t="shared" si="776"/>
        <v>15500</v>
      </c>
      <c r="DC213" s="437">
        <f t="shared" si="776"/>
        <v>15500</v>
      </c>
      <c r="DD213" s="437">
        <f t="shared" si="776"/>
        <v>15500</v>
      </c>
      <c r="DE213" s="437">
        <f t="shared" si="776"/>
        <v>17000</v>
      </c>
      <c r="DF213" s="437">
        <f t="shared" si="776"/>
        <v>17000</v>
      </c>
      <c r="DG213" s="437">
        <f t="shared" si="776"/>
        <v>17000</v>
      </c>
      <c r="DH213" s="437">
        <f t="shared" si="776"/>
        <v>17000</v>
      </c>
      <c r="DI213" s="437">
        <f t="shared" si="776"/>
        <v>17000</v>
      </c>
      <c r="DJ213" s="437">
        <f t="shared" si="776"/>
        <v>17000</v>
      </c>
      <c r="DK213" s="437">
        <f t="shared" si="776"/>
        <v>17000</v>
      </c>
      <c r="DL213" s="438">
        <f t="shared" si="763"/>
        <v>196500</v>
      </c>
    </row>
    <row r="214" spans="2:117" outlineLevel="1" x14ac:dyDescent="0.2">
      <c r="B214" s="52" t="s">
        <v>65</v>
      </c>
      <c r="C214" s="7" t="s">
        <v>59</v>
      </c>
      <c r="D214" s="174">
        <v>0</v>
      </c>
      <c r="E214" s="139"/>
      <c r="F214" s="145">
        <f t="shared" si="764"/>
        <v>0</v>
      </c>
      <c r="G214" s="145">
        <f t="shared" si="764"/>
        <v>0</v>
      </c>
      <c r="H214" s="145">
        <f t="shared" si="750"/>
        <v>0</v>
      </c>
      <c r="I214" s="145">
        <f t="shared" si="750"/>
        <v>0</v>
      </c>
      <c r="J214" s="145">
        <f t="shared" si="750"/>
        <v>0</v>
      </c>
      <c r="K214" s="145">
        <f t="shared" si="750"/>
        <v>0</v>
      </c>
      <c r="L214" s="145">
        <f t="shared" si="750"/>
        <v>0</v>
      </c>
      <c r="M214" s="145">
        <f t="shared" si="750"/>
        <v>0</v>
      </c>
      <c r="N214" s="145">
        <f t="shared" si="750"/>
        <v>0</v>
      </c>
      <c r="O214" s="145">
        <f t="shared" si="750"/>
        <v>0</v>
      </c>
      <c r="P214" s="145">
        <f t="shared" si="750"/>
        <v>0</v>
      </c>
      <c r="Q214" s="145">
        <f t="shared" si="750"/>
        <v>0</v>
      </c>
      <c r="R214" s="148">
        <f t="shared" si="751"/>
        <v>0</v>
      </c>
      <c r="S214" s="7" t="s">
        <v>59</v>
      </c>
      <c r="T214" s="174">
        <v>30</v>
      </c>
      <c r="U214" s="139"/>
      <c r="V214" s="235">
        <f t="shared" si="771"/>
        <v>0</v>
      </c>
      <c r="W214" s="235">
        <f t="shared" si="771"/>
        <v>0</v>
      </c>
      <c r="X214" s="235">
        <v>0</v>
      </c>
      <c r="Y214" s="235">
        <v>0</v>
      </c>
      <c r="Z214" s="235">
        <v>0</v>
      </c>
      <c r="AA214" s="235">
        <v>0</v>
      </c>
      <c r="AB214" s="235">
        <v>0</v>
      </c>
      <c r="AC214" s="235">
        <v>0</v>
      </c>
      <c r="AD214" s="235">
        <v>0</v>
      </c>
      <c r="AE214" s="235">
        <f t="shared" si="771"/>
        <v>120</v>
      </c>
      <c r="AF214" s="235">
        <f t="shared" si="771"/>
        <v>120</v>
      </c>
      <c r="AG214" s="235">
        <f t="shared" si="771"/>
        <v>120</v>
      </c>
      <c r="AH214" s="237">
        <f t="shared" si="753"/>
        <v>360</v>
      </c>
      <c r="AI214" s="7" t="s">
        <v>59</v>
      </c>
      <c r="AJ214" s="174">
        <v>30</v>
      </c>
      <c r="AK214" s="139"/>
      <c r="AL214" s="349">
        <f>$AJ$214*AL$134</f>
        <v>120</v>
      </c>
      <c r="AM214" s="349">
        <f t="shared" ref="AM214:AW214" si="778">$AJ$214*AM$134</f>
        <v>150</v>
      </c>
      <c r="AN214" s="349">
        <f t="shared" si="778"/>
        <v>150</v>
      </c>
      <c r="AO214" s="349">
        <f t="shared" si="778"/>
        <v>150</v>
      </c>
      <c r="AP214" s="349">
        <f t="shared" si="778"/>
        <v>150</v>
      </c>
      <c r="AQ214" s="349">
        <f t="shared" si="778"/>
        <v>150</v>
      </c>
      <c r="AR214" s="349">
        <f t="shared" si="778"/>
        <v>150</v>
      </c>
      <c r="AS214" s="349">
        <f t="shared" si="778"/>
        <v>150</v>
      </c>
      <c r="AT214" s="349">
        <f t="shared" si="778"/>
        <v>390</v>
      </c>
      <c r="AU214" s="349">
        <f t="shared" si="778"/>
        <v>390</v>
      </c>
      <c r="AV214" s="349">
        <f t="shared" si="778"/>
        <v>390</v>
      </c>
      <c r="AW214" s="349">
        <f t="shared" si="778"/>
        <v>390</v>
      </c>
      <c r="AX214" s="350">
        <f t="shared" si="755"/>
        <v>2730</v>
      </c>
      <c r="AY214" s="7" t="s">
        <v>59</v>
      </c>
      <c r="AZ214" s="174">
        <v>30</v>
      </c>
      <c r="BA214" s="139"/>
      <c r="BB214" s="437">
        <f>$AZ$214*BB$134</f>
        <v>570</v>
      </c>
      <c r="BC214" s="437">
        <f t="shared" ref="BC214:BM214" si="779">$AZ$214*BC$134</f>
        <v>570</v>
      </c>
      <c r="BD214" s="437">
        <f t="shared" si="779"/>
        <v>570</v>
      </c>
      <c r="BE214" s="437">
        <f t="shared" si="779"/>
        <v>570</v>
      </c>
      <c r="BF214" s="437">
        <f t="shared" si="779"/>
        <v>570</v>
      </c>
      <c r="BG214" s="437">
        <f t="shared" si="779"/>
        <v>600</v>
      </c>
      <c r="BH214" s="437">
        <f t="shared" si="779"/>
        <v>600</v>
      </c>
      <c r="BI214" s="437">
        <f t="shared" si="779"/>
        <v>600</v>
      </c>
      <c r="BJ214" s="437">
        <f t="shared" si="779"/>
        <v>600</v>
      </c>
      <c r="BK214" s="437">
        <f t="shared" si="779"/>
        <v>600</v>
      </c>
      <c r="BL214" s="437">
        <f t="shared" si="779"/>
        <v>600</v>
      </c>
      <c r="BM214" s="437">
        <f t="shared" si="779"/>
        <v>600</v>
      </c>
      <c r="BN214" s="438">
        <f t="shared" si="757"/>
        <v>7050</v>
      </c>
      <c r="BO214" s="7" t="s">
        <v>59</v>
      </c>
      <c r="BP214" s="174">
        <v>30</v>
      </c>
      <c r="BQ214" s="139"/>
      <c r="BR214" s="437">
        <f t="shared" si="774"/>
        <v>750</v>
      </c>
      <c r="BS214" s="437">
        <f t="shared" si="774"/>
        <v>750</v>
      </c>
      <c r="BT214" s="437">
        <f t="shared" si="774"/>
        <v>750</v>
      </c>
      <c r="BU214" s="437">
        <f t="shared" si="774"/>
        <v>750</v>
      </c>
      <c r="BV214" s="437">
        <f t="shared" si="774"/>
        <v>750</v>
      </c>
      <c r="BW214" s="437">
        <f t="shared" si="774"/>
        <v>750</v>
      </c>
      <c r="BX214" s="437">
        <f t="shared" si="774"/>
        <v>750</v>
      </c>
      <c r="BY214" s="437">
        <f t="shared" si="774"/>
        <v>750</v>
      </c>
      <c r="BZ214" s="437">
        <f t="shared" si="774"/>
        <v>750</v>
      </c>
      <c r="CA214" s="437">
        <f t="shared" si="774"/>
        <v>750</v>
      </c>
      <c r="CB214" s="437">
        <f t="shared" si="774"/>
        <v>750</v>
      </c>
      <c r="CC214" s="437">
        <f t="shared" si="774"/>
        <v>750</v>
      </c>
      <c r="CD214" s="438">
        <f t="shared" si="759"/>
        <v>9000</v>
      </c>
      <c r="CF214" s="7" t="s">
        <v>59</v>
      </c>
      <c r="CG214" s="174">
        <v>30</v>
      </c>
      <c r="CH214" s="139"/>
      <c r="CI214" s="437">
        <f t="shared" si="775"/>
        <v>840</v>
      </c>
      <c r="CJ214" s="437">
        <f t="shared" si="775"/>
        <v>840</v>
      </c>
      <c r="CK214" s="437">
        <f t="shared" si="775"/>
        <v>840</v>
      </c>
      <c r="CL214" s="437">
        <f t="shared" si="775"/>
        <v>840</v>
      </c>
      <c r="CM214" s="437">
        <f t="shared" si="775"/>
        <v>840</v>
      </c>
      <c r="CN214" s="437">
        <f t="shared" si="775"/>
        <v>840</v>
      </c>
      <c r="CO214" s="437">
        <f t="shared" si="775"/>
        <v>840</v>
      </c>
      <c r="CP214" s="437">
        <f t="shared" si="775"/>
        <v>840</v>
      </c>
      <c r="CQ214" s="437">
        <f t="shared" si="775"/>
        <v>840</v>
      </c>
      <c r="CR214" s="437">
        <f t="shared" si="775"/>
        <v>840</v>
      </c>
      <c r="CS214" s="437">
        <f t="shared" si="775"/>
        <v>840</v>
      </c>
      <c r="CT214" s="437">
        <f t="shared" si="775"/>
        <v>840</v>
      </c>
      <c r="CU214" s="438">
        <f t="shared" si="761"/>
        <v>10080</v>
      </c>
      <c r="CW214" s="7" t="s">
        <v>59</v>
      </c>
      <c r="CX214" s="174">
        <v>30</v>
      </c>
      <c r="CY214" s="139"/>
      <c r="CZ214" s="437">
        <f t="shared" si="776"/>
        <v>930</v>
      </c>
      <c r="DA214" s="437">
        <f t="shared" si="776"/>
        <v>930</v>
      </c>
      <c r="DB214" s="437">
        <f t="shared" si="776"/>
        <v>930</v>
      </c>
      <c r="DC214" s="437">
        <f t="shared" si="776"/>
        <v>930</v>
      </c>
      <c r="DD214" s="437">
        <f t="shared" si="776"/>
        <v>930</v>
      </c>
      <c r="DE214" s="437">
        <f t="shared" si="776"/>
        <v>1020</v>
      </c>
      <c r="DF214" s="437">
        <f t="shared" si="776"/>
        <v>1020</v>
      </c>
      <c r="DG214" s="437">
        <f t="shared" si="776"/>
        <v>1020</v>
      </c>
      <c r="DH214" s="437">
        <f t="shared" si="776"/>
        <v>1020</v>
      </c>
      <c r="DI214" s="437">
        <f t="shared" si="776"/>
        <v>1020</v>
      </c>
      <c r="DJ214" s="437">
        <f t="shared" si="776"/>
        <v>1020</v>
      </c>
      <c r="DK214" s="437">
        <f t="shared" si="776"/>
        <v>1020</v>
      </c>
      <c r="DL214" s="438">
        <f t="shared" si="763"/>
        <v>11790</v>
      </c>
    </row>
    <row r="215" spans="2:117" outlineLevel="1" x14ac:dyDescent="0.2">
      <c r="B215" s="52" t="s">
        <v>66</v>
      </c>
      <c r="C215" s="7" t="s">
        <v>59</v>
      </c>
      <c r="D215" s="174">
        <v>0</v>
      </c>
      <c r="E215" s="139"/>
      <c r="F215" s="145">
        <f t="shared" si="764"/>
        <v>0</v>
      </c>
      <c r="G215" s="145">
        <f t="shared" si="764"/>
        <v>0</v>
      </c>
      <c r="H215" s="145">
        <f t="shared" si="750"/>
        <v>0</v>
      </c>
      <c r="I215" s="145">
        <f t="shared" si="750"/>
        <v>0</v>
      </c>
      <c r="J215" s="145">
        <f t="shared" si="750"/>
        <v>0</v>
      </c>
      <c r="K215" s="145">
        <f t="shared" si="750"/>
        <v>0</v>
      </c>
      <c r="L215" s="145">
        <f t="shared" si="750"/>
        <v>0</v>
      </c>
      <c r="M215" s="145">
        <f t="shared" si="750"/>
        <v>0</v>
      </c>
      <c r="N215" s="145">
        <f t="shared" si="750"/>
        <v>0</v>
      </c>
      <c r="O215" s="145">
        <f t="shared" si="750"/>
        <v>0</v>
      </c>
      <c r="P215" s="145">
        <f t="shared" si="750"/>
        <v>0</v>
      </c>
      <c r="Q215" s="145">
        <f t="shared" si="750"/>
        <v>0</v>
      </c>
      <c r="R215" s="148">
        <f t="shared" si="751"/>
        <v>0</v>
      </c>
      <c r="S215" s="7" t="s">
        <v>59</v>
      </c>
      <c r="T215" s="174">
        <v>0</v>
      </c>
      <c r="U215" s="139"/>
      <c r="V215" s="235">
        <f t="shared" si="771"/>
        <v>0</v>
      </c>
      <c r="W215" s="235">
        <f t="shared" si="771"/>
        <v>0</v>
      </c>
      <c r="X215" s="235">
        <f t="shared" si="771"/>
        <v>0</v>
      </c>
      <c r="Y215" s="235">
        <f t="shared" si="771"/>
        <v>0</v>
      </c>
      <c r="Z215" s="235">
        <f t="shared" si="771"/>
        <v>0</v>
      </c>
      <c r="AA215" s="235">
        <f t="shared" si="771"/>
        <v>0</v>
      </c>
      <c r="AB215" s="235">
        <f t="shared" si="771"/>
        <v>0</v>
      </c>
      <c r="AC215" s="235">
        <f t="shared" si="771"/>
        <v>0</v>
      </c>
      <c r="AD215" s="235">
        <f t="shared" si="771"/>
        <v>0</v>
      </c>
      <c r="AE215" s="235">
        <f t="shared" si="771"/>
        <v>0</v>
      </c>
      <c r="AF215" s="235">
        <f t="shared" si="771"/>
        <v>0</v>
      </c>
      <c r="AG215" s="235">
        <f t="shared" si="771"/>
        <v>0</v>
      </c>
      <c r="AH215" s="237">
        <f t="shared" si="753"/>
        <v>0</v>
      </c>
      <c r="AI215" s="7" t="s">
        <v>59</v>
      </c>
      <c r="AJ215" s="174">
        <v>0</v>
      </c>
      <c r="AK215" s="139"/>
      <c r="AL215" s="349">
        <f>$AJ215*AL$134</f>
        <v>0</v>
      </c>
      <c r="AM215" s="349">
        <f t="shared" ref="AM215:AW215" si="780">$AJ215*AM$134</f>
        <v>0</v>
      </c>
      <c r="AN215" s="349">
        <f t="shared" si="780"/>
        <v>0</v>
      </c>
      <c r="AO215" s="349">
        <f t="shared" si="780"/>
        <v>0</v>
      </c>
      <c r="AP215" s="349">
        <f t="shared" si="780"/>
        <v>0</v>
      </c>
      <c r="AQ215" s="349">
        <f t="shared" si="780"/>
        <v>0</v>
      </c>
      <c r="AR215" s="349">
        <f t="shared" si="780"/>
        <v>0</v>
      </c>
      <c r="AS215" s="349">
        <f t="shared" si="780"/>
        <v>0</v>
      </c>
      <c r="AT215" s="349">
        <f t="shared" si="780"/>
        <v>0</v>
      </c>
      <c r="AU215" s="349">
        <f t="shared" si="780"/>
        <v>0</v>
      </c>
      <c r="AV215" s="349">
        <f t="shared" si="780"/>
        <v>0</v>
      </c>
      <c r="AW215" s="349">
        <f t="shared" si="780"/>
        <v>0</v>
      </c>
      <c r="AX215" s="350">
        <f t="shared" si="755"/>
        <v>0</v>
      </c>
      <c r="AY215" s="7" t="s">
        <v>59</v>
      </c>
      <c r="AZ215" s="174">
        <v>0</v>
      </c>
      <c r="BA215" s="139"/>
      <c r="BB215" s="437">
        <f>$AZ215*BB$134</f>
        <v>0</v>
      </c>
      <c r="BC215" s="437">
        <f t="shared" ref="BC215:BM216" si="781">$AZ215*BC$134</f>
        <v>0</v>
      </c>
      <c r="BD215" s="437">
        <f t="shared" si="781"/>
        <v>0</v>
      </c>
      <c r="BE215" s="437">
        <f t="shared" si="781"/>
        <v>0</v>
      </c>
      <c r="BF215" s="437">
        <f t="shared" si="781"/>
        <v>0</v>
      </c>
      <c r="BG215" s="437">
        <f t="shared" si="781"/>
        <v>0</v>
      </c>
      <c r="BH215" s="437">
        <f t="shared" si="781"/>
        <v>0</v>
      </c>
      <c r="BI215" s="437">
        <f t="shared" si="781"/>
        <v>0</v>
      </c>
      <c r="BJ215" s="437">
        <f t="shared" si="781"/>
        <v>0</v>
      </c>
      <c r="BK215" s="437">
        <f t="shared" si="781"/>
        <v>0</v>
      </c>
      <c r="BL215" s="437">
        <f t="shared" si="781"/>
        <v>0</v>
      </c>
      <c r="BM215" s="437">
        <f t="shared" si="781"/>
        <v>0</v>
      </c>
      <c r="BN215" s="438">
        <f t="shared" si="757"/>
        <v>0</v>
      </c>
      <c r="BO215" s="7" t="s">
        <v>59</v>
      </c>
      <c r="BP215" s="174">
        <v>0</v>
      </c>
      <c r="BQ215" s="139"/>
      <c r="BR215" s="437">
        <f t="shared" si="774"/>
        <v>0</v>
      </c>
      <c r="BS215" s="437">
        <f t="shared" si="774"/>
        <v>0</v>
      </c>
      <c r="BT215" s="437">
        <f t="shared" si="774"/>
        <v>0</v>
      </c>
      <c r="BU215" s="437">
        <f t="shared" si="774"/>
        <v>0</v>
      </c>
      <c r="BV215" s="437">
        <f t="shared" si="774"/>
        <v>0</v>
      </c>
      <c r="BW215" s="437">
        <f t="shared" si="774"/>
        <v>0</v>
      </c>
      <c r="BX215" s="437">
        <f t="shared" si="774"/>
        <v>0</v>
      </c>
      <c r="BY215" s="437">
        <f t="shared" si="774"/>
        <v>0</v>
      </c>
      <c r="BZ215" s="437">
        <f t="shared" si="774"/>
        <v>0</v>
      </c>
      <c r="CA215" s="437">
        <f t="shared" si="774"/>
        <v>0</v>
      </c>
      <c r="CB215" s="437">
        <f t="shared" si="774"/>
        <v>0</v>
      </c>
      <c r="CC215" s="437">
        <f t="shared" si="774"/>
        <v>0</v>
      </c>
      <c r="CD215" s="438">
        <f t="shared" si="759"/>
        <v>0</v>
      </c>
      <c r="CF215" s="7" t="s">
        <v>59</v>
      </c>
      <c r="CG215" s="174">
        <v>0</v>
      </c>
      <c r="CH215" s="139"/>
      <c r="CI215" s="437">
        <f t="shared" si="775"/>
        <v>0</v>
      </c>
      <c r="CJ215" s="437">
        <f t="shared" si="775"/>
        <v>0</v>
      </c>
      <c r="CK215" s="437">
        <f t="shared" si="775"/>
        <v>0</v>
      </c>
      <c r="CL215" s="437">
        <f t="shared" si="775"/>
        <v>0</v>
      </c>
      <c r="CM215" s="437">
        <f t="shared" si="775"/>
        <v>0</v>
      </c>
      <c r="CN215" s="437">
        <f t="shared" si="775"/>
        <v>0</v>
      </c>
      <c r="CO215" s="437">
        <f t="shared" si="775"/>
        <v>0</v>
      </c>
      <c r="CP215" s="437">
        <f t="shared" si="775"/>
        <v>0</v>
      </c>
      <c r="CQ215" s="437">
        <f t="shared" si="775"/>
        <v>0</v>
      </c>
      <c r="CR215" s="437">
        <f t="shared" si="775"/>
        <v>0</v>
      </c>
      <c r="CS215" s="437">
        <f t="shared" si="775"/>
        <v>0</v>
      </c>
      <c r="CT215" s="437">
        <f t="shared" si="775"/>
        <v>0</v>
      </c>
      <c r="CU215" s="438">
        <f t="shared" si="761"/>
        <v>0</v>
      </c>
      <c r="CW215" s="7" t="s">
        <v>59</v>
      </c>
      <c r="CX215" s="174">
        <v>0</v>
      </c>
      <c r="CY215" s="139"/>
      <c r="CZ215" s="437">
        <f t="shared" si="776"/>
        <v>0</v>
      </c>
      <c r="DA215" s="437">
        <f t="shared" si="776"/>
        <v>0</v>
      </c>
      <c r="DB215" s="437">
        <f t="shared" si="776"/>
        <v>0</v>
      </c>
      <c r="DC215" s="437">
        <f t="shared" si="776"/>
        <v>0</v>
      </c>
      <c r="DD215" s="437">
        <f t="shared" si="776"/>
        <v>0</v>
      </c>
      <c r="DE215" s="437">
        <f t="shared" si="776"/>
        <v>0</v>
      </c>
      <c r="DF215" s="437">
        <f t="shared" si="776"/>
        <v>0</v>
      </c>
      <c r="DG215" s="437">
        <f t="shared" si="776"/>
        <v>0</v>
      </c>
      <c r="DH215" s="437">
        <f t="shared" si="776"/>
        <v>0</v>
      </c>
      <c r="DI215" s="437">
        <f t="shared" si="776"/>
        <v>0</v>
      </c>
      <c r="DJ215" s="437">
        <f t="shared" si="776"/>
        <v>0</v>
      </c>
      <c r="DK215" s="437">
        <f t="shared" si="776"/>
        <v>0</v>
      </c>
      <c r="DL215" s="438">
        <f t="shared" si="763"/>
        <v>0</v>
      </c>
    </row>
    <row r="216" spans="2:117" outlineLevel="1" x14ac:dyDescent="0.2">
      <c r="B216" s="52" t="s">
        <v>67</v>
      </c>
      <c r="C216" s="7" t="s">
        <v>59</v>
      </c>
      <c r="D216" s="174">
        <v>0</v>
      </c>
      <c r="E216" s="139"/>
      <c r="F216" s="145">
        <f t="shared" si="764"/>
        <v>0</v>
      </c>
      <c r="G216" s="145">
        <f t="shared" si="764"/>
        <v>0</v>
      </c>
      <c r="H216" s="145">
        <f t="shared" si="750"/>
        <v>0</v>
      </c>
      <c r="I216" s="145">
        <f t="shared" si="750"/>
        <v>0</v>
      </c>
      <c r="J216" s="145">
        <f t="shared" si="750"/>
        <v>0</v>
      </c>
      <c r="K216" s="145">
        <f t="shared" si="750"/>
        <v>0</v>
      </c>
      <c r="L216" s="145">
        <f t="shared" si="750"/>
        <v>0</v>
      </c>
      <c r="M216" s="145">
        <f t="shared" si="750"/>
        <v>0</v>
      </c>
      <c r="N216" s="145">
        <f t="shared" si="750"/>
        <v>0</v>
      </c>
      <c r="O216" s="145">
        <f t="shared" si="750"/>
        <v>0</v>
      </c>
      <c r="P216" s="145">
        <f t="shared" si="750"/>
        <v>0</v>
      </c>
      <c r="Q216" s="145">
        <f t="shared" si="750"/>
        <v>0</v>
      </c>
      <c r="R216" s="148">
        <f t="shared" si="751"/>
        <v>0</v>
      </c>
      <c r="S216" s="7" t="s">
        <v>59</v>
      </c>
      <c r="T216" s="174">
        <v>0</v>
      </c>
      <c r="U216" s="139"/>
      <c r="V216" s="235">
        <v>0</v>
      </c>
      <c r="W216" s="235">
        <v>0</v>
      </c>
      <c r="X216" s="235">
        <v>0</v>
      </c>
      <c r="Y216" s="235">
        <v>0</v>
      </c>
      <c r="Z216" s="235">
        <v>0</v>
      </c>
      <c r="AA216" s="235">
        <v>0</v>
      </c>
      <c r="AB216" s="235">
        <v>0</v>
      </c>
      <c r="AC216" s="235">
        <v>0</v>
      </c>
      <c r="AD216" s="235">
        <v>0</v>
      </c>
      <c r="AE216" s="235">
        <v>0</v>
      </c>
      <c r="AF216" s="235">
        <v>0</v>
      </c>
      <c r="AG216" s="235">
        <v>0</v>
      </c>
      <c r="AH216" s="237">
        <f t="shared" si="753"/>
        <v>0</v>
      </c>
      <c r="AI216" s="7" t="s">
        <v>59</v>
      </c>
      <c r="AJ216" s="174">
        <v>0</v>
      </c>
      <c r="AK216" s="139"/>
      <c r="AL216" s="349">
        <f>$AJ216*AL$135</f>
        <v>0</v>
      </c>
      <c r="AM216" s="349">
        <f t="shared" ref="AM216:AW216" si="782">$AJ216*AM$135</f>
        <v>0</v>
      </c>
      <c r="AN216" s="349">
        <f t="shared" si="782"/>
        <v>0</v>
      </c>
      <c r="AO216" s="349">
        <f t="shared" si="782"/>
        <v>0</v>
      </c>
      <c r="AP216" s="349">
        <f t="shared" si="782"/>
        <v>0</v>
      </c>
      <c r="AQ216" s="349">
        <f t="shared" si="782"/>
        <v>0</v>
      </c>
      <c r="AR216" s="349">
        <f t="shared" si="782"/>
        <v>0</v>
      </c>
      <c r="AS216" s="349">
        <f t="shared" si="782"/>
        <v>0</v>
      </c>
      <c r="AT216" s="349">
        <f t="shared" si="782"/>
        <v>0</v>
      </c>
      <c r="AU216" s="349">
        <f t="shared" si="782"/>
        <v>0</v>
      </c>
      <c r="AV216" s="349">
        <f t="shared" si="782"/>
        <v>0</v>
      </c>
      <c r="AW216" s="349">
        <f t="shared" si="782"/>
        <v>0</v>
      </c>
      <c r="AX216" s="350">
        <f t="shared" si="755"/>
        <v>0</v>
      </c>
      <c r="AY216" s="7" t="s">
        <v>59</v>
      </c>
      <c r="AZ216" s="174">
        <v>300</v>
      </c>
      <c r="BA216" s="139"/>
      <c r="BB216" s="437">
        <f>$AZ216*BB$134</f>
        <v>5700</v>
      </c>
      <c r="BC216" s="437">
        <f t="shared" si="781"/>
        <v>5700</v>
      </c>
      <c r="BD216" s="437">
        <f t="shared" si="781"/>
        <v>5700</v>
      </c>
      <c r="BE216" s="437">
        <f t="shared" si="781"/>
        <v>5700</v>
      </c>
      <c r="BF216" s="437">
        <f t="shared" si="781"/>
        <v>5700</v>
      </c>
      <c r="BG216" s="437">
        <f t="shared" si="781"/>
        <v>6000</v>
      </c>
      <c r="BH216" s="437">
        <f t="shared" si="781"/>
        <v>6000</v>
      </c>
      <c r="BI216" s="437">
        <f t="shared" si="781"/>
        <v>6000</v>
      </c>
      <c r="BJ216" s="437">
        <f t="shared" si="781"/>
        <v>6000</v>
      </c>
      <c r="BK216" s="437">
        <f t="shared" si="781"/>
        <v>6000</v>
      </c>
      <c r="BL216" s="437">
        <f t="shared" si="781"/>
        <v>6000</v>
      </c>
      <c r="BM216" s="437">
        <f t="shared" si="781"/>
        <v>6000</v>
      </c>
      <c r="BN216" s="438">
        <f t="shared" si="757"/>
        <v>70500</v>
      </c>
      <c r="BO216" s="7" t="s">
        <v>59</v>
      </c>
      <c r="BP216" s="174">
        <v>300</v>
      </c>
      <c r="BQ216" s="139"/>
      <c r="BR216" s="437">
        <f t="shared" si="774"/>
        <v>7500</v>
      </c>
      <c r="BS216" s="437">
        <f t="shared" si="774"/>
        <v>7500</v>
      </c>
      <c r="BT216" s="437">
        <f t="shared" si="774"/>
        <v>7500</v>
      </c>
      <c r="BU216" s="437">
        <f t="shared" si="774"/>
        <v>7500</v>
      </c>
      <c r="BV216" s="437">
        <f t="shared" si="774"/>
        <v>7500</v>
      </c>
      <c r="BW216" s="437">
        <f t="shared" si="774"/>
        <v>7500</v>
      </c>
      <c r="BX216" s="437">
        <f t="shared" si="774"/>
        <v>7500</v>
      </c>
      <c r="BY216" s="437">
        <f t="shared" si="774"/>
        <v>7500</v>
      </c>
      <c r="BZ216" s="437">
        <f t="shared" si="774"/>
        <v>7500</v>
      </c>
      <c r="CA216" s="437">
        <f t="shared" si="774"/>
        <v>7500</v>
      </c>
      <c r="CB216" s="437">
        <f t="shared" si="774"/>
        <v>7500</v>
      </c>
      <c r="CC216" s="437">
        <f t="shared" si="774"/>
        <v>7500</v>
      </c>
      <c r="CD216" s="438">
        <f t="shared" si="759"/>
        <v>90000</v>
      </c>
      <c r="CF216" s="7" t="s">
        <v>59</v>
      </c>
      <c r="CG216" s="174">
        <v>300</v>
      </c>
      <c r="CH216" s="139"/>
      <c r="CI216" s="437">
        <f t="shared" si="775"/>
        <v>8400</v>
      </c>
      <c r="CJ216" s="437">
        <f t="shared" si="775"/>
        <v>8400</v>
      </c>
      <c r="CK216" s="437">
        <f t="shared" si="775"/>
        <v>8400</v>
      </c>
      <c r="CL216" s="437">
        <f t="shared" si="775"/>
        <v>8400</v>
      </c>
      <c r="CM216" s="437">
        <f t="shared" si="775"/>
        <v>8400</v>
      </c>
      <c r="CN216" s="437">
        <f t="shared" si="775"/>
        <v>8400</v>
      </c>
      <c r="CO216" s="437">
        <f t="shared" si="775"/>
        <v>8400</v>
      </c>
      <c r="CP216" s="437">
        <f t="shared" si="775"/>
        <v>8400</v>
      </c>
      <c r="CQ216" s="437">
        <f t="shared" si="775"/>
        <v>8400</v>
      </c>
      <c r="CR216" s="437">
        <f t="shared" si="775"/>
        <v>8400</v>
      </c>
      <c r="CS216" s="437">
        <f t="shared" si="775"/>
        <v>8400</v>
      </c>
      <c r="CT216" s="437">
        <f t="shared" si="775"/>
        <v>8400</v>
      </c>
      <c r="CU216" s="438">
        <f t="shared" si="761"/>
        <v>100800</v>
      </c>
      <c r="CW216" s="7" t="s">
        <v>59</v>
      </c>
      <c r="CX216" s="174">
        <v>300</v>
      </c>
      <c r="CY216" s="139"/>
      <c r="CZ216" s="437">
        <f t="shared" si="776"/>
        <v>9300</v>
      </c>
      <c r="DA216" s="437">
        <f t="shared" si="776"/>
        <v>9300</v>
      </c>
      <c r="DB216" s="437">
        <f t="shared" si="776"/>
        <v>9300</v>
      </c>
      <c r="DC216" s="437">
        <f t="shared" si="776"/>
        <v>9300</v>
      </c>
      <c r="DD216" s="437">
        <f t="shared" si="776"/>
        <v>9300</v>
      </c>
      <c r="DE216" s="437">
        <f t="shared" si="776"/>
        <v>10200</v>
      </c>
      <c r="DF216" s="437">
        <f t="shared" si="776"/>
        <v>10200</v>
      </c>
      <c r="DG216" s="437">
        <f t="shared" si="776"/>
        <v>10200</v>
      </c>
      <c r="DH216" s="437">
        <f t="shared" si="776"/>
        <v>10200</v>
      </c>
      <c r="DI216" s="437">
        <f t="shared" si="776"/>
        <v>10200</v>
      </c>
      <c r="DJ216" s="437">
        <f t="shared" si="776"/>
        <v>10200</v>
      </c>
      <c r="DK216" s="437">
        <f t="shared" si="776"/>
        <v>10200</v>
      </c>
      <c r="DL216" s="438">
        <f t="shared" si="763"/>
        <v>117900</v>
      </c>
    </row>
    <row r="217" spans="2:117" outlineLevel="1" x14ac:dyDescent="0.2">
      <c r="B217" s="52" t="s">
        <v>68</v>
      </c>
      <c r="C217" s="7" t="s">
        <v>59</v>
      </c>
      <c r="D217" s="174">
        <v>0</v>
      </c>
      <c r="E217" s="139"/>
      <c r="F217" s="145">
        <f t="shared" si="764"/>
        <v>0</v>
      </c>
      <c r="G217" s="145">
        <f t="shared" si="764"/>
        <v>0</v>
      </c>
      <c r="H217" s="145">
        <f t="shared" si="750"/>
        <v>0</v>
      </c>
      <c r="I217" s="145">
        <f t="shared" si="750"/>
        <v>0</v>
      </c>
      <c r="J217" s="145">
        <f t="shared" si="750"/>
        <v>0</v>
      </c>
      <c r="K217" s="145">
        <f t="shared" si="750"/>
        <v>0</v>
      </c>
      <c r="L217" s="145">
        <f t="shared" si="750"/>
        <v>0</v>
      </c>
      <c r="M217" s="145">
        <f t="shared" si="750"/>
        <v>0</v>
      </c>
      <c r="N217" s="145">
        <f t="shared" si="750"/>
        <v>0</v>
      </c>
      <c r="O217" s="145">
        <f t="shared" si="750"/>
        <v>0</v>
      </c>
      <c r="P217" s="145">
        <f t="shared" si="750"/>
        <v>0</v>
      </c>
      <c r="Q217" s="145">
        <f t="shared" si="750"/>
        <v>0</v>
      </c>
      <c r="R217" s="148">
        <f t="shared" si="751"/>
        <v>0</v>
      </c>
      <c r="S217" s="7" t="s">
        <v>59</v>
      </c>
      <c r="T217" s="174">
        <v>0</v>
      </c>
      <c r="U217" s="139"/>
      <c r="V217" s="235">
        <v>0</v>
      </c>
      <c r="W217" s="235">
        <v>0</v>
      </c>
      <c r="X217" s="235">
        <v>0</v>
      </c>
      <c r="Y217" s="235">
        <v>0</v>
      </c>
      <c r="Z217" s="235">
        <v>0</v>
      </c>
      <c r="AA217" s="235">
        <v>0</v>
      </c>
      <c r="AB217" s="235">
        <v>0</v>
      </c>
      <c r="AC217" s="235">
        <v>0</v>
      </c>
      <c r="AD217" s="235">
        <v>0</v>
      </c>
      <c r="AE217" s="235">
        <v>0</v>
      </c>
      <c r="AF217" s="235">
        <v>0</v>
      </c>
      <c r="AG217" s="235">
        <v>0</v>
      </c>
      <c r="AH217" s="237">
        <f t="shared" si="753"/>
        <v>0</v>
      </c>
      <c r="AI217" s="7" t="s">
        <v>59</v>
      </c>
      <c r="AJ217" s="174">
        <v>0</v>
      </c>
      <c r="AK217" s="139"/>
      <c r="AL217" s="349">
        <f>$AJ217*AL$136</f>
        <v>0</v>
      </c>
      <c r="AM217" s="349">
        <f t="shared" ref="AM217:AW217" si="783">$AJ217*AM$136</f>
        <v>0</v>
      </c>
      <c r="AN217" s="349">
        <f t="shared" si="783"/>
        <v>0</v>
      </c>
      <c r="AO217" s="349">
        <f t="shared" si="783"/>
        <v>0</v>
      </c>
      <c r="AP217" s="349">
        <f t="shared" si="783"/>
        <v>0</v>
      </c>
      <c r="AQ217" s="349">
        <f t="shared" si="783"/>
        <v>0</v>
      </c>
      <c r="AR217" s="349">
        <f t="shared" si="783"/>
        <v>0</v>
      </c>
      <c r="AS217" s="349">
        <f t="shared" si="783"/>
        <v>0</v>
      </c>
      <c r="AT217" s="349">
        <f t="shared" si="783"/>
        <v>0</v>
      </c>
      <c r="AU217" s="349">
        <f t="shared" si="783"/>
        <v>0</v>
      </c>
      <c r="AV217" s="349">
        <f t="shared" si="783"/>
        <v>0</v>
      </c>
      <c r="AW217" s="349">
        <f t="shared" si="783"/>
        <v>0</v>
      </c>
      <c r="AX217" s="350">
        <f t="shared" si="755"/>
        <v>0</v>
      </c>
      <c r="AY217" s="7" t="s">
        <v>59</v>
      </c>
      <c r="AZ217" s="174">
        <v>0</v>
      </c>
      <c r="BA217" s="139"/>
      <c r="BB217" s="437">
        <f>$AZ217*BB$136</f>
        <v>0</v>
      </c>
      <c r="BC217" s="437">
        <f t="shared" ref="BC217:BM217" si="784">$AZ217*BC$136</f>
        <v>0</v>
      </c>
      <c r="BD217" s="437">
        <f t="shared" si="784"/>
        <v>0</v>
      </c>
      <c r="BE217" s="437">
        <f t="shared" si="784"/>
        <v>0</v>
      </c>
      <c r="BF217" s="437">
        <f t="shared" si="784"/>
        <v>0</v>
      </c>
      <c r="BG217" s="437">
        <f t="shared" si="784"/>
        <v>0</v>
      </c>
      <c r="BH217" s="437">
        <f t="shared" si="784"/>
        <v>0</v>
      </c>
      <c r="BI217" s="437">
        <f t="shared" si="784"/>
        <v>0</v>
      </c>
      <c r="BJ217" s="437">
        <f t="shared" si="784"/>
        <v>0</v>
      </c>
      <c r="BK217" s="437">
        <f t="shared" si="784"/>
        <v>0</v>
      </c>
      <c r="BL217" s="437">
        <f t="shared" si="784"/>
        <v>0</v>
      </c>
      <c r="BM217" s="437">
        <f t="shared" si="784"/>
        <v>0</v>
      </c>
      <c r="BN217" s="438">
        <f t="shared" si="757"/>
        <v>0</v>
      </c>
      <c r="BO217" s="7" t="s">
        <v>59</v>
      </c>
      <c r="BP217" s="174">
        <v>0</v>
      </c>
      <c r="BQ217" s="139"/>
      <c r="BR217" s="437">
        <f t="shared" si="774"/>
        <v>0</v>
      </c>
      <c r="BS217" s="437">
        <f t="shared" si="774"/>
        <v>0</v>
      </c>
      <c r="BT217" s="437">
        <f t="shared" si="774"/>
        <v>0</v>
      </c>
      <c r="BU217" s="437">
        <f t="shared" si="774"/>
        <v>0</v>
      </c>
      <c r="BV217" s="437">
        <f t="shared" si="774"/>
        <v>0</v>
      </c>
      <c r="BW217" s="437">
        <f t="shared" si="774"/>
        <v>0</v>
      </c>
      <c r="BX217" s="437">
        <f t="shared" si="774"/>
        <v>0</v>
      </c>
      <c r="BY217" s="437">
        <f t="shared" si="774"/>
        <v>0</v>
      </c>
      <c r="BZ217" s="437">
        <f t="shared" si="774"/>
        <v>0</v>
      </c>
      <c r="CA217" s="437">
        <f t="shared" si="774"/>
        <v>0</v>
      </c>
      <c r="CB217" s="437">
        <f t="shared" si="774"/>
        <v>0</v>
      </c>
      <c r="CC217" s="437">
        <f t="shared" si="774"/>
        <v>0</v>
      </c>
      <c r="CD217" s="438">
        <f t="shared" si="759"/>
        <v>0</v>
      </c>
      <c r="CF217" s="7" t="s">
        <v>59</v>
      </c>
      <c r="CG217" s="174">
        <v>0</v>
      </c>
      <c r="CH217" s="139"/>
      <c r="CI217" s="437">
        <f t="shared" si="775"/>
        <v>0</v>
      </c>
      <c r="CJ217" s="437">
        <f t="shared" si="775"/>
        <v>0</v>
      </c>
      <c r="CK217" s="437">
        <f t="shared" si="775"/>
        <v>0</v>
      </c>
      <c r="CL217" s="437">
        <f t="shared" si="775"/>
        <v>0</v>
      </c>
      <c r="CM217" s="437">
        <f t="shared" si="775"/>
        <v>0</v>
      </c>
      <c r="CN217" s="437">
        <f t="shared" si="775"/>
        <v>0</v>
      </c>
      <c r="CO217" s="437">
        <f t="shared" si="775"/>
        <v>0</v>
      </c>
      <c r="CP217" s="437">
        <f t="shared" si="775"/>
        <v>0</v>
      </c>
      <c r="CQ217" s="437">
        <f t="shared" si="775"/>
        <v>0</v>
      </c>
      <c r="CR217" s="437">
        <f t="shared" si="775"/>
        <v>0</v>
      </c>
      <c r="CS217" s="437">
        <f t="shared" si="775"/>
        <v>0</v>
      </c>
      <c r="CT217" s="437">
        <f t="shared" si="775"/>
        <v>0</v>
      </c>
      <c r="CU217" s="438">
        <f t="shared" si="761"/>
        <v>0</v>
      </c>
      <c r="CW217" s="7" t="s">
        <v>59</v>
      </c>
      <c r="CX217" s="174">
        <v>0</v>
      </c>
      <c r="CY217" s="139"/>
      <c r="CZ217" s="437">
        <f t="shared" si="776"/>
        <v>0</v>
      </c>
      <c r="DA217" s="437">
        <f t="shared" si="776"/>
        <v>0</v>
      </c>
      <c r="DB217" s="437">
        <f t="shared" si="776"/>
        <v>0</v>
      </c>
      <c r="DC217" s="437">
        <f t="shared" si="776"/>
        <v>0</v>
      </c>
      <c r="DD217" s="437">
        <f t="shared" si="776"/>
        <v>0</v>
      </c>
      <c r="DE217" s="437">
        <f t="shared" si="776"/>
        <v>0</v>
      </c>
      <c r="DF217" s="437">
        <f t="shared" si="776"/>
        <v>0</v>
      </c>
      <c r="DG217" s="437">
        <f t="shared" si="776"/>
        <v>0</v>
      </c>
      <c r="DH217" s="437">
        <f t="shared" si="776"/>
        <v>0</v>
      </c>
      <c r="DI217" s="437">
        <f t="shared" si="776"/>
        <v>0</v>
      </c>
      <c r="DJ217" s="437">
        <f t="shared" si="776"/>
        <v>0</v>
      </c>
      <c r="DK217" s="437">
        <f t="shared" si="776"/>
        <v>0</v>
      </c>
      <c r="DL217" s="438">
        <f t="shared" si="763"/>
        <v>0</v>
      </c>
    </row>
    <row r="218" spans="2:117" outlineLevel="1" x14ac:dyDescent="0.2">
      <c r="B218" s="52" t="s">
        <v>110</v>
      </c>
      <c r="C218" s="7" t="s">
        <v>69</v>
      </c>
      <c r="D218" s="174">
        <v>0</v>
      </c>
      <c r="E218" s="139"/>
      <c r="F218" s="145">
        <v>0</v>
      </c>
      <c r="G218" s="145">
        <v>0</v>
      </c>
      <c r="H218" s="145">
        <v>0</v>
      </c>
      <c r="I218" s="145">
        <v>0</v>
      </c>
      <c r="J218" s="145">
        <v>0</v>
      </c>
      <c r="K218" s="145">
        <v>0</v>
      </c>
      <c r="L218" s="145">
        <v>0</v>
      </c>
      <c r="M218" s="145">
        <f t="shared" ref="M218:Q219" si="785">$D218</f>
        <v>0</v>
      </c>
      <c r="N218" s="145">
        <f t="shared" si="785"/>
        <v>0</v>
      </c>
      <c r="O218" s="145">
        <f t="shared" si="785"/>
        <v>0</v>
      </c>
      <c r="P218" s="145">
        <f t="shared" si="785"/>
        <v>0</v>
      </c>
      <c r="Q218" s="145">
        <f t="shared" si="785"/>
        <v>0</v>
      </c>
      <c r="R218" s="148">
        <f>SUM(F218:Q218)</f>
        <v>0</v>
      </c>
      <c r="S218" s="7" t="s">
        <v>69</v>
      </c>
      <c r="T218" s="174">
        <v>500</v>
      </c>
      <c r="U218" s="139"/>
      <c r="V218" s="235">
        <v>0</v>
      </c>
      <c r="W218" s="235">
        <v>0</v>
      </c>
      <c r="X218" s="235">
        <v>0</v>
      </c>
      <c r="Y218" s="235">
        <v>0</v>
      </c>
      <c r="Z218" s="235">
        <v>0</v>
      </c>
      <c r="AA218" s="235">
        <v>0</v>
      </c>
      <c r="AB218" s="235">
        <v>0</v>
      </c>
      <c r="AC218" s="235">
        <v>0</v>
      </c>
      <c r="AD218" s="235">
        <v>0</v>
      </c>
      <c r="AE218" s="235">
        <f>$T$218</f>
        <v>500</v>
      </c>
      <c r="AF218" s="235">
        <f>$T$218</f>
        <v>500</v>
      </c>
      <c r="AG218" s="235">
        <f>$T$218</f>
        <v>500</v>
      </c>
      <c r="AH218" s="237">
        <f>SUM(V218:AG218)</f>
        <v>1500</v>
      </c>
      <c r="AI218" s="7" t="s">
        <v>69</v>
      </c>
      <c r="AJ218" s="174">
        <v>500</v>
      </c>
      <c r="AK218" s="139"/>
      <c r="AL218" s="349">
        <f>$AJ$218</f>
        <v>500</v>
      </c>
      <c r="AM218" s="349">
        <f t="shared" ref="AM218:AW218" si="786">$AJ$218</f>
        <v>500</v>
      </c>
      <c r="AN218" s="349">
        <f t="shared" si="786"/>
        <v>500</v>
      </c>
      <c r="AO218" s="349">
        <f t="shared" si="786"/>
        <v>500</v>
      </c>
      <c r="AP218" s="349">
        <f t="shared" si="786"/>
        <v>500</v>
      </c>
      <c r="AQ218" s="349">
        <f t="shared" si="786"/>
        <v>500</v>
      </c>
      <c r="AR218" s="349">
        <f t="shared" si="786"/>
        <v>500</v>
      </c>
      <c r="AS218" s="349">
        <f t="shared" si="786"/>
        <v>500</v>
      </c>
      <c r="AT218" s="349">
        <f t="shared" si="786"/>
        <v>500</v>
      </c>
      <c r="AU218" s="349">
        <f t="shared" si="786"/>
        <v>500</v>
      </c>
      <c r="AV218" s="349">
        <f t="shared" si="786"/>
        <v>500</v>
      </c>
      <c r="AW218" s="349">
        <f t="shared" si="786"/>
        <v>500</v>
      </c>
      <c r="AX218" s="350">
        <f>SUM(AL218:AW218)</f>
        <v>6000</v>
      </c>
      <c r="AY218" s="7" t="s">
        <v>69</v>
      </c>
      <c r="AZ218" s="174">
        <v>1000</v>
      </c>
      <c r="BA218" s="139"/>
      <c r="BB218" s="437">
        <f>$AZ$218</f>
        <v>1000</v>
      </c>
      <c r="BC218" s="437">
        <f t="shared" ref="BC218:BM218" si="787">$AZ$218</f>
        <v>1000</v>
      </c>
      <c r="BD218" s="437">
        <f t="shared" si="787"/>
        <v>1000</v>
      </c>
      <c r="BE218" s="437">
        <f t="shared" si="787"/>
        <v>1000</v>
      </c>
      <c r="BF218" s="437">
        <f t="shared" si="787"/>
        <v>1000</v>
      </c>
      <c r="BG218" s="437">
        <f t="shared" si="787"/>
        <v>1000</v>
      </c>
      <c r="BH218" s="437">
        <f t="shared" si="787"/>
        <v>1000</v>
      </c>
      <c r="BI218" s="437">
        <f t="shared" si="787"/>
        <v>1000</v>
      </c>
      <c r="BJ218" s="437">
        <f t="shared" si="787"/>
        <v>1000</v>
      </c>
      <c r="BK218" s="437">
        <f t="shared" si="787"/>
        <v>1000</v>
      </c>
      <c r="BL218" s="437">
        <f t="shared" si="787"/>
        <v>1000</v>
      </c>
      <c r="BM218" s="437">
        <f t="shared" si="787"/>
        <v>1000</v>
      </c>
      <c r="BN218" s="438">
        <f>SUM(BB218:BM218)</f>
        <v>12000</v>
      </c>
      <c r="BO218" s="7" t="s">
        <v>69</v>
      </c>
      <c r="BP218" s="174">
        <v>1000</v>
      </c>
      <c r="BQ218" s="139"/>
      <c r="BR218" s="437">
        <f>$BP$218</f>
        <v>1000</v>
      </c>
      <c r="BS218" s="437">
        <f t="shared" ref="BS218:CC218" si="788">$BP$218</f>
        <v>1000</v>
      </c>
      <c r="BT218" s="437">
        <f t="shared" si="788"/>
        <v>1000</v>
      </c>
      <c r="BU218" s="437">
        <f t="shared" si="788"/>
        <v>1000</v>
      </c>
      <c r="BV218" s="437">
        <f t="shared" si="788"/>
        <v>1000</v>
      </c>
      <c r="BW218" s="437">
        <f t="shared" si="788"/>
        <v>1000</v>
      </c>
      <c r="BX218" s="437">
        <f t="shared" si="788"/>
        <v>1000</v>
      </c>
      <c r="BY218" s="437">
        <f t="shared" si="788"/>
        <v>1000</v>
      </c>
      <c r="BZ218" s="437">
        <f t="shared" si="788"/>
        <v>1000</v>
      </c>
      <c r="CA218" s="437">
        <f t="shared" si="788"/>
        <v>1000</v>
      </c>
      <c r="CB218" s="437">
        <f t="shared" si="788"/>
        <v>1000</v>
      </c>
      <c r="CC218" s="437">
        <f t="shared" si="788"/>
        <v>1000</v>
      </c>
      <c r="CD218" s="438">
        <f t="shared" si="759"/>
        <v>12000</v>
      </c>
      <c r="CF218" s="7" t="s">
        <v>69</v>
      </c>
      <c r="CG218" s="174">
        <v>1000</v>
      </c>
      <c r="CH218" s="139"/>
      <c r="CI218" s="437">
        <f>$BP$218</f>
        <v>1000</v>
      </c>
      <c r="CJ218" s="437">
        <f t="shared" ref="CJ218:CT218" si="789">$BP$218</f>
        <v>1000</v>
      </c>
      <c r="CK218" s="437">
        <f t="shared" si="789"/>
        <v>1000</v>
      </c>
      <c r="CL218" s="437">
        <f t="shared" si="789"/>
        <v>1000</v>
      </c>
      <c r="CM218" s="437">
        <f t="shared" si="789"/>
        <v>1000</v>
      </c>
      <c r="CN218" s="437">
        <f t="shared" si="789"/>
        <v>1000</v>
      </c>
      <c r="CO218" s="437">
        <f t="shared" si="789"/>
        <v>1000</v>
      </c>
      <c r="CP218" s="437">
        <f t="shared" si="789"/>
        <v>1000</v>
      </c>
      <c r="CQ218" s="437">
        <f t="shared" si="789"/>
        <v>1000</v>
      </c>
      <c r="CR218" s="437">
        <f t="shared" si="789"/>
        <v>1000</v>
      </c>
      <c r="CS218" s="437">
        <f t="shared" si="789"/>
        <v>1000</v>
      </c>
      <c r="CT218" s="437">
        <f t="shared" si="789"/>
        <v>1000</v>
      </c>
      <c r="CU218" s="438">
        <f t="shared" si="761"/>
        <v>12000</v>
      </c>
      <c r="CW218" s="7" t="s">
        <v>69</v>
      </c>
      <c r="CX218" s="174">
        <v>1000</v>
      </c>
      <c r="CY218" s="139"/>
      <c r="CZ218" s="437">
        <f>$BP$218</f>
        <v>1000</v>
      </c>
      <c r="DA218" s="437">
        <f t="shared" ref="DA218:DK218" si="790">$BP$218</f>
        <v>1000</v>
      </c>
      <c r="DB218" s="437">
        <f t="shared" si="790"/>
        <v>1000</v>
      </c>
      <c r="DC218" s="437">
        <f t="shared" si="790"/>
        <v>1000</v>
      </c>
      <c r="DD218" s="437">
        <f t="shared" si="790"/>
        <v>1000</v>
      </c>
      <c r="DE218" s="437">
        <f t="shared" si="790"/>
        <v>1000</v>
      </c>
      <c r="DF218" s="437">
        <f t="shared" si="790"/>
        <v>1000</v>
      </c>
      <c r="DG218" s="437">
        <f t="shared" si="790"/>
        <v>1000</v>
      </c>
      <c r="DH218" s="437">
        <f t="shared" si="790"/>
        <v>1000</v>
      </c>
      <c r="DI218" s="437">
        <f t="shared" si="790"/>
        <v>1000</v>
      </c>
      <c r="DJ218" s="437">
        <f t="shared" si="790"/>
        <v>1000</v>
      </c>
      <c r="DK218" s="437">
        <f t="shared" si="790"/>
        <v>1000</v>
      </c>
      <c r="DL218" s="438">
        <f t="shared" si="763"/>
        <v>12000</v>
      </c>
    </row>
    <row r="219" spans="2:117" outlineLevel="1" x14ac:dyDescent="0.2">
      <c r="B219" s="52" t="s">
        <v>70</v>
      </c>
      <c r="C219" s="7" t="s">
        <v>69</v>
      </c>
      <c r="D219" s="174">
        <v>0</v>
      </c>
      <c r="E219" s="139"/>
      <c r="F219" s="145">
        <v>0</v>
      </c>
      <c r="G219" s="145">
        <v>0</v>
      </c>
      <c r="H219" s="145">
        <v>0</v>
      </c>
      <c r="I219" s="145">
        <v>0</v>
      </c>
      <c r="J219" s="145">
        <v>0</v>
      </c>
      <c r="K219" s="145">
        <v>0</v>
      </c>
      <c r="L219" s="145">
        <v>0</v>
      </c>
      <c r="M219" s="145">
        <f t="shared" si="785"/>
        <v>0</v>
      </c>
      <c r="N219" s="145">
        <f t="shared" si="785"/>
        <v>0</v>
      </c>
      <c r="O219" s="145">
        <f t="shared" si="785"/>
        <v>0</v>
      </c>
      <c r="P219" s="145">
        <f t="shared" si="785"/>
        <v>0</v>
      </c>
      <c r="Q219" s="145">
        <f t="shared" si="785"/>
        <v>0</v>
      </c>
      <c r="R219" s="148">
        <f>SUM(F219:Q219)</f>
        <v>0</v>
      </c>
      <c r="S219" s="7" t="s">
        <v>69</v>
      </c>
      <c r="T219" s="174">
        <v>1000</v>
      </c>
      <c r="U219" s="139"/>
      <c r="V219" s="235">
        <v>0</v>
      </c>
      <c r="W219" s="235">
        <v>0</v>
      </c>
      <c r="X219" s="235">
        <v>0</v>
      </c>
      <c r="Y219" s="235">
        <v>0</v>
      </c>
      <c r="Z219" s="235">
        <v>0</v>
      </c>
      <c r="AA219" s="235">
        <v>0</v>
      </c>
      <c r="AB219" s="235">
        <v>0</v>
      </c>
      <c r="AC219" s="235">
        <f>$T$219</f>
        <v>1000</v>
      </c>
      <c r="AD219" s="235">
        <f>$T$219</f>
        <v>1000</v>
      </c>
      <c r="AE219" s="235">
        <f>$T$219</f>
        <v>1000</v>
      </c>
      <c r="AF219" s="235">
        <f>$T$219</f>
        <v>1000</v>
      </c>
      <c r="AG219" s="235">
        <f>$T$219</f>
        <v>1000</v>
      </c>
      <c r="AH219" s="237">
        <f>SUM(V219:AG219)</f>
        <v>5000</v>
      </c>
      <c r="AI219" s="7" t="s">
        <v>69</v>
      </c>
      <c r="AJ219" s="174">
        <v>2000</v>
      </c>
      <c r="AK219" s="139"/>
      <c r="AL219" s="349">
        <f>$AJ$219</f>
        <v>2000</v>
      </c>
      <c r="AM219" s="349">
        <f t="shared" ref="AM219:AW219" si="791">$AJ$219</f>
        <v>2000</v>
      </c>
      <c r="AN219" s="349">
        <f t="shared" si="791"/>
        <v>2000</v>
      </c>
      <c r="AO219" s="349">
        <f t="shared" si="791"/>
        <v>2000</v>
      </c>
      <c r="AP219" s="349">
        <f t="shared" si="791"/>
        <v>2000</v>
      </c>
      <c r="AQ219" s="349">
        <f t="shared" si="791"/>
        <v>2000</v>
      </c>
      <c r="AR219" s="349">
        <f t="shared" si="791"/>
        <v>2000</v>
      </c>
      <c r="AS219" s="349">
        <f t="shared" si="791"/>
        <v>2000</v>
      </c>
      <c r="AT219" s="349">
        <f t="shared" si="791"/>
        <v>2000</v>
      </c>
      <c r="AU219" s="349">
        <f t="shared" si="791"/>
        <v>2000</v>
      </c>
      <c r="AV219" s="349">
        <f t="shared" si="791"/>
        <v>2000</v>
      </c>
      <c r="AW219" s="349">
        <f t="shared" si="791"/>
        <v>2000</v>
      </c>
      <c r="AX219" s="350">
        <f>SUM(AL219:AW219)</f>
        <v>24000</v>
      </c>
      <c r="AY219" s="7" t="s">
        <v>69</v>
      </c>
      <c r="AZ219" s="174">
        <v>5000</v>
      </c>
      <c r="BA219" s="139"/>
      <c r="BB219" s="437">
        <f>$AZ$219</f>
        <v>5000</v>
      </c>
      <c r="BC219" s="437">
        <f t="shared" ref="BC219:BM219" si="792">$AZ$219</f>
        <v>5000</v>
      </c>
      <c r="BD219" s="437">
        <f t="shared" si="792"/>
        <v>5000</v>
      </c>
      <c r="BE219" s="437">
        <f t="shared" si="792"/>
        <v>5000</v>
      </c>
      <c r="BF219" s="437">
        <f t="shared" si="792"/>
        <v>5000</v>
      </c>
      <c r="BG219" s="437">
        <f t="shared" si="792"/>
        <v>5000</v>
      </c>
      <c r="BH219" s="437">
        <f t="shared" si="792"/>
        <v>5000</v>
      </c>
      <c r="BI219" s="437">
        <f t="shared" si="792"/>
        <v>5000</v>
      </c>
      <c r="BJ219" s="437">
        <f t="shared" si="792"/>
        <v>5000</v>
      </c>
      <c r="BK219" s="437">
        <f t="shared" si="792"/>
        <v>5000</v>
      </c>
      <c r="BL219" s="437">
        <f t="shared" si="792"/>
        <v>5000</v>
      </c>
      <c r="BM219" s="437">
        <f t="shared" si="792"/>
        <v>5000</v>
      </c>
      <c r="BN219" s="438">
        <f>SUM(BB219:BM219)</f>
        <v>60000</v>
      </c>
      <c r="BO219" s="7" t="s">
        <v>69</v>
      </c>
      <c r="BP219" s="174">
        <v>5000</v>
      </c>
      <c r="BQ219" s="139"/>
      <c r="BR219" s="437">
        <f>$BP$219</f>
        <v>5000</v>
      </c>
      <c r="BS219" s="437">
        <f t="shared" ref="BS219:CC219" si="793">$BP$219</f>
        <v>5000</v>
      </c>
      <c r="BT219" s="437">
        <f t="shared" si="793"/>
        <v>5000</v>
      </c>
      <c r="BU219" s="437">
        <f t="shared" si="793"/>
        <v>5000</v>
      </c>
      <c r="BV219" s="437">
        <f t="shared" si="793"/>
        <v>5000</v>
      </c>
      <c r="BW219" s="437">
        <f t="shared" si="793"/>
        <v>5000</v>
      </c>
      <c r="BX219" s="437">
        <f t="shared" si="793"/>
        <v>5000</v>
      </c>
      <c r="BY219" s="437">
        <f t="shared" si="793"/>
        <v>5000</v>
      </c>
      <c r="BZ219" s="437">
        <f t="shared" si="793"/>
        <v>5000</v>
      </c>
      <c r="CA219" s="437">
        <f t="shared" si="793"/>
        <v>5000</v>
      </c>
      <c r="CB219" s="437">
        <f t="shared" si="793"/>
        <v>5000</v>
      </c>
      <c r="CC219" s="437">
        <f t="shared" si="793"/>
        <v>5000</v>
      </c>
      <c r="CD219" s="438">
        <f t="shared" si="759"/>
        <v>60000</v>
      </c>
      <c r="CF219" s="7" t="s">
        <v>69</v>
      </c>
      <c r="CG219" s="174">
        <v>7000</v>
      </c>
      <c r="CH219" s="139"/>
      <c r="CI219" s="437">
        <f>$BP$219</f>
        <v>5000</v>
      </c>
      <c r="CJ219" s="437">
        <f t="shared" ref="CJ219:CT219" si="794">$BP$219</f>
        <v>5000</v>
      </c>
      <c r="CK219" s="437">
        <f t="shared" si="794"/>
        <v>5000</v>
      </c>
      <c r="CL219" s="437">
        <f t="shared" si="794"/>
        <v>5000</v>
      </c>
      <c r="CM219" s="437">
        <f t="shared" si="794"/>
        <v>5000</v>
      </c>
      <c r="CN219" s="437">
        <f t="shared" si="794"/>
        <v>5000</v>
      </c>
      <c r="CO219" s="437">
        <f t="shared" si="794"/>
        <v>5000</v>
      </c>
      <c r="CP219" s="437">
        <f t="shared" si="794"/>
        <v>5000</v>
      </c>
      <c r="CQ219" s="437">
        <f t="shared" si="794"/>
        <v>5000</v>
      </c>
      <c r="CR219" s="437">
        <f t="shared" si="794"/>
        <v>5000</v>
      </c>
      <c r="CS219" s="437">
        <f t="shared" si="794"/>
        <v>5000</v>
      </c>
      <c r="CT219" s="437">
        <f t="shared" si="794"/>
        <v>5000</v>
      </c>
      <c r="CU219" s="438">
        <f t="shared" si="761"/>
        <v>60000</v>
      </c>
      <c r="CW219" s="7" t="s">
        <v>69</v>
      </c>
      <c r="CX219" s="174">
        <v>10000</v>
      </c>
      <c r="CY219" s="139"/>
      <c r="CZ219" s="437">
        <f>$BP$219</f>
        <v>5000</v>
      </c>
      <c r="DA219" s="437">
        <f t="shared" ref="DA219:DK219" si="795">$BP$219</f>
        <v>5000</v>
      </c>
      <c r="DB219" s="437">
        <f t="shared" si="795"/>
        <v>5000</v>
      </c>
      <c r="DC219" s="437">
        <f t="shared" si="795"/>
        <v>5000</v>
      </c>
      <c r="DD219" s="437">
        <f t="shared" si="795"/>
        <v>5000</v>
      </c>
      <c r="DE219" s="437">
        <f t="shared" si="795"/>
        <v>5000</v>
      </c>
      <c r="DF219" s="437">
        <f t="shared" si="795"/>
        <v>5000</v>
      </c>
      <c r="DG219" s="437">
        <f t="shared" si="795"/>
        <v>5000</v>
      </c>
      <c r="DH219" s="437">
        <f t="shared" si="795"/>
        <v>5000</v>
      </c>
      <c r="DI219" s="437">
        <f t="shared" si="795"/>
        <v>5000</v>
      </c>
      <c r="DJ219" s="437">
        <f t="shared" si="795"/>
        <v>5000</v>
      </c>
      <c r="DK219" s="437">
        <f t="shared" si="795"/>
        <v>5000</v>
      </c>
      <c r="DL219" s="438">
        <f t="shared" si="763"/>
        <v>60000</v>
      </c>
    </row>
    <row r="220" spans="2:117" outlineLevel="1" x14ac:dyDescent="0.2">
      <c r="B220" s="52" t="s">
        <v>150</v>
      </c>
      <c r="C220" s="7" t="s">
        <v>69</v>
      </c>
      <c r="D220" s="174">
        <v>0</v>
      </c>
      <c r="E220" s="139"/>
      <c r="F220" s="145"/>
      <c r="G220" s="145"/>
      <c r="H220" s="145"/>
      <c r="I220" s="145"/>
      <c r="J220" s="145"/>
      <c r="K220" s="145"/>
      <c r="L220" s="145"/>
      <c r="M220" s="145">
        <f>$D$220</f>
        <v>0</v>
      </c>
      <c r="N220" s="145">
        <f>$D$220</f>
        <v>0</v>
      </c>
      <c r="O220" s="145">
        <f>$D$220</f>
        <v>0</v>
      </c>
      <c r="P220" s="145">
        <f>$D$220</f>
        <v>0</v>
      </c>
      <c r="Q220" s="145">
        <f>$D$220</f>
        <v>0</v>
      </c>
      <c r="R220" s="148">
        <f>SUM(F220:Q220)</f>
        <v>0</v>
      </c>
      <c r="S220" s="7" t="s">
        <v>69</v>
      </c>
      <c r="T220" s="174">
        <v>0</v>
      </c>
      <c r="U220" s="139"/>
      <c r="V220" s="235">
        <v>0</v>
      </c>
      <c r="W220" s="235">
        <v>0</v>
      </c>
      <c r="X220" s="235">
        <v>0</v>
      </c>
      <c r="Y220" s="235">
        <v>0</v>
      </c>
      <c r="Z220" s="235">
        <v>0</v>
      </c>
      <c r="AA220" s="235">
        <v>0</v>
      </c>
      <c r="AB220" s="235">
        <v>0</v>
      </c>
      <c r="AC220" s="235">
        <v>0</v>
      </c>
      <c r="AD220" s="235">
        <v>0</v>
      </c>
      <c r="AE220" s="235">
        <v>0</v>
      </c>
      <c r="AF220" s="235">
        <v>0</v>
      </c>
      <c r="AG220" s="235">
        <v>0</v>
      </c>
      <c r="AH220" s="237">
        <f>SUM(V220:AG220)</f>
        <v>0</v>
      </c>
      <c r="AI220" s="7" t="s">
        <v>69</v>
      </c>
      <c r="AJ220" s="174">
        <v>500</v>
      </c>
      <c r="AK220" s="139"/>
      <c r="AL220" s="349">
        <f>$AJ$220</f>
        <v>500</v>
      </c>
      <c r="AM220" s="349">
        <f t="shared" ref="AM220:AW220" si="796">$AJ$220</f>
        <v>500</v>
      </c>
      <c r="AN220" s="349">
        <f t="shared" si="796"/>
        <v>500</v>
      </c>
      <c r="AO220" s="349">
        <f t="shared" si="796"/>
        <v>500</v>
      </c>
      <c r="AP220" s="349">
        <f t="shared" si="796"/>
        <v>500</v>
      </c>
      <c r="AQ220" s="349">
        <f t="shared" si="796"/>
        <v>500</v>
      </c>
      <c r="AR220" s="349">
        <f t="shared" si="796"/>
        <v>500</v>
      </c>
      <c r="AS220" s="349">
        <f t="shared" si="796"/>
        <v>500</v>
      </c>
      <c r="AT220" s="349">
        <f t="shared" si="796"/>
        <v>500</v>
      </c>
      <c r="AU220" s="349">
        <f t="shared" si="796"/>
        <v>500</v>
      </c>
      <c r="AV220" s="349">
        <f t="shared" si="796"/>
        <v>500</v>
      </c>
      <c r="AW220" s="349">
        <f t="shared" si="796"/>
        <v>500</v>
      </c>
      <c r="AX220" s="350">
        <f>SUM(AL220:AW220)</f>
        <v>6000</v>
      </c>
      <c r="AY220" s="7" t="s">
        <v>69</v>
      </c>
      <c r="AZ220" s="174">
        <v>500</v>
      </c>
      <c r="BA220" s="139"/>
      <c r="BB220" s="437">
        <f>$AZ$220</f>
        <v>500</v>
      </c>
      <c r="BC220" s="437">
        <f t="shared" ref="BC220:BM220" si="797">$AZ$220</f>
        <v>500</v>
      </c>
      <c r="BD220" s="437">
        <f t="shared" si="797"/>
        <v>500</v>
      </c>
      <c r="BE220" s="437">
        <f t="shared" si="797"/>
        <v>500</v>
      </c>
      <c r="BF220" s="437">
        <f t="shared" si="797"/>
        <v>500</v>
      </c>
      <c r="BG220" s="437">
        <f t="shared" si="797"/>
        <v>500</v>
      </c>
      <c r="BH220" s="437">
        <f t="shared" si="797"/>
        <v>500</v>
      </c>
      <c r="BI220" s="437">
        <f t="shared" si="797"/>
        <v>500</v>
      </c>
      <c r="BJ220" s="437">
        <f t="shared" si="797"/>
        <v>500</v>
      </c>
      <c r="BK220" s="437">
        <f t="shared" si="797"/>
        <v>500</v>
      </c>
      <c r="BL220" s="437">
        <f t="shared" si="797"/>
        <v>500</v>
      </c>
      <c r="BM220" s="437">
        <f t="shared" si="797"/>
        <v>500</v>
      </c>
      <c r="BN220" s="438">
        <f>SUM(BB220:BM220)</f>
        <v>6000</v>
      </c>
      <c r="BO220" s="7" t="s">
        <v>69</v>
      </c>
      <c r="BP220" s="174">
        <v>500</v>
      </c>
      <c r="BQ220" s="139"/>
      <c r="BR220" s="437">
        <f>$BP$220</f>
        <v>500</v>
      </c>
      <c r="BS220" s="437">
        <f t="shared" ref="BS220:CC220" si="798">$BP$220</f>
        <v>500</v>
      </c>
      <c r="BT220" s="437">
        <f t="shared" si="798"/>
        <v>500</v>
      </c>
      <c r="BU220" s="437">
        <f t="shared" si="798"/>
        <v>500</v>
      </c>
      <c r="BV220" s="437">
        <f t="shared" si="798"/>
        <v>500</v>
      </c>
      <c r="BW220" s="437">
        <f t="shared" si="798"/>
        <v>500</v>
      </c>
      <c r="BX220" s="437">
        <f t="shared" si="798"/>
        <v>500</v>
      </c>
      <c r="BY220" s="437">
        <f t="shared" si="798"/>
        <v>500</v>
      </c>
      <c r="BZ220" s="437">
        <f t="shared" si="798"/>
        <v>500</v>
      </c>
      <c r="CA220" s="437">
        <f t="shared" si="798"/>
        <v>500</v>
      </c>
      <c r="CB220" s="437">
        <f t="shared" si="798"/>
        <v>500</v>
      </c>
      <c r="CC220" s="437">
        <f t="shared" si="798"/>
        <v>500</v>
      </c>
      <c r="CD220" s="438">
        <f t="shared" si="759"/>
        <v>6000</v>
      </c>
      <c r="CF220" s="7" t="s">
        <v>69</v>
      </c>
      <c r="CG220" s="174">
        <v>500</v>
      </c>
      <c r="CH220" s="139"/>
      <c r="CI220" s="437">
        <f>$BP$220</f>
        <v>500</v>
      </c>
      <c r="CJ220" s="437">
        <f t="shared" ref="CJ220:CT220" si="799">$BP$220</f>
        <v>500</v>
      </c>
      <c r="CK220" s="437">
        <f t="shared" si="799"/>
        <v>500</v>
      </c>
      <c r="CL220" s="437">
        <f t="shared" si="799"/>
        <v>500</v>
      </c>
      <c r="CM220" s="437">
        <f t="shared" si="799"/>
        <v>500</v>
      </c>
      <c r="CN220" s="437">
        <f t="shared" si="799"/>
        <v>500</v>
      </c>
      <c r="CO220" s="437">
        <f t="shared" si="799"/>
        <v>500</v>
      </c>
      <c r="CP220" s="437">
        <f t="shared" si="799"/>
        <v>500</v>
      </c>
      <c r="CQ220" s="437">
        <f t="shared" si="799"/>
        <v>500</v>
      </c>
      <c r="CR220" s="437">
        <f t="shared" si="799"/>
        <v>500</v>
      </c>
      <c r="CS220" s="437">
        <f t="shared" si="799"/>
        <v>500</v>
      </c>
      <c r="CT220" s="437">
        <f t="shared" si="799"/>
        <v>500</v>
      </c>
      <c r="CU220" s="438">
        <f t="shared" si="761"/>
        <v>6000</v>
      </c>
      <c r="CW220" s="7" t="s">
        <v>69</v>
      </c>
      <c r="CX220" s="174">
        <v>500</v>
      </c>
      <c r="CY220" s="139"/>
      <c r="CZ220" s="437">
        <f>$BP$220</f>
        <v>500</v>
      </c>
      <c r="DA220" s="437">
        <f t="shared" ref="DA220:DK220" si="800">$BP$220</f>
        <v>500</v>
      </c>
      <c r="DB220" s="437">
        <f t="shared" si="800"/>
        <v>500</v>
      </c>
      <c r="DC220" s="437">
        <f t="shared" si="800"/>
        <v>500</v>
      </c>
      <c r="DD220" s="437">
        <f t="shared" si="800"/>
        <v>500</v>
      </c>
      <c r="DE220" s="437">
        <f t="shared" si="800"/>
        <v>500</v>
      </c>
      <c r="DF220" s="437">
        <f t="shared" si="800"/>
        <v>500</v>
      </c>
      <c r="DG220" s="437">
        <f t="shared" si="800"/>
        <v>500</v>
      </c>
      <c r="DH220" s="437">
        <f t="shared" si="800"/>
        <v>500</v>
      </c>
      <c r="DI220" s="437">
        <f t="shared" si="800"/>
        <v>500</v>
      </c>
      <c r="DJ220" s="437">
        <f t="shared" si="800"/>
        <v>500</v>
      </c>
      <c r="DK220" s="437">
        <f t="shared" si="800"/>
        <v>500</v>
      </c>
      <c r="DL220" s="438">
        <f t="shared" si="763"/>
        <v>6000</v>
      </c>
    </row>
    <row r="221" spans="2:117" outlineLevel="1" x14ac:dyDescent="0.2">
      <c r="B221" s="52" t="s">
        <v>71</v>
      </c>
      <c r="C221" s="7" t="s">
        <v>24</v>
      </c>
      <c r="D221" s="174">
        <v>0</v>
      </c>
      <c r="E221" s="139"/>
      <c r="F221" s="145">
        <v>0</v>
      </c>
      <c r="G221" s="145">
        <v>0</v>
      </c>
      <c r="H221" s="145">
        <v>0</v>
      </c>
      <c r="I221" s="145">
        <v>0</v>
      </c>
      <c r="J221" s="145">
        <v>0</v>
      </c>
      <c r="K221" s="145">
        <v>0</v>
      </c>
      <c r="L221" s="145">
        <v>0</v>
      </c>
      <c r="M221" s="145">
        <f>$D221</f>
        <v>0</v>
      </c>
      <c r="N221" s="145">
        <f>$D221</f>
        <v>0</v>
      </c>
      <c r="O221" s="145">
        <f>$D221</f>
        <v>0</v>
      </c>
      <c r="P221" s="145">
        <f>$D221</f>
        <v>0</v>
      </c>
      <c r="Q221" s="145">
        <f>$D221</f>
        <v>0</v>
      </c>
      <c r="R221" s="148">
        <f t="shared" si="751"/>
        <v>0</v>
      </c>
      <c r="S221" s="7" t="s">
        <v>24</v>
      </c>
      <c r="T221" s="174">
        <v>0</v>
      </c>
      <c r="U221" s="139"/>
      <c r="V221" s="235">
        <f>$T$221</f>
        <v>0</v>
      </c>
      <c r="W221" s="235">
        <f t="shared" ref="W221:AG221" si="801">$T$221</f>
        <v>0</v>
      </c>
      <c r="X221" s="235">
        <f t="shared" si="801"/>
        <v>0</v>
      </c>
      <c r="Y221" s="235">
        <f t="shared" si="801"/>
        <v>0</v>
      </c>
      <c r="Z221" s="235">
        <f t="shared" si="801"/>
        <v>0</v>
      </c>
      <c r="AA221" s="235">
        <f t="shared" si="801"/>
        <v>0</v>
      </c>
      <c r="AB221" s="235">
        <f t="shared" si="801"/>
        <v>0</v>
      </c>
      <c r="AC221" s="235">
        <f t="shared" si="801"/>
        <v>0</v>
      </c>
      <c r="AD221" s="235">
        <f t="shared" si="801"/>
        <v>0</v>
      </c>
      <c r="AE221" s="235">
        <f t="shared" si="801"/>
        <v>0</v>
      </c>
      <c r="AF221" s="235">
        <f t="shared" si="801"/>
        <v>0</v>
      </c>
      <c r="AG221" s="235">
        <f t="shared" si="801"/>
        <v>0</v>
      </c>
      <c r="AH221" s="237">
        <f t="shared" ref="AH221:AH226" si="802">SUM(V221:AG221)</f>
        <v>0</v>
      </c>
      <c r="AI221" s="7" t="s">
        <v>24</v>
      </c>
      <c r="AJ221" s="174">
        <v>0</v>
      </c>
      <c r="AK221" s="139"/>
      <c r="AL221" s="349">
        <f>$AJ$221</f>
        <v>0</v>
      </c>
      <c r="AM221" s="349">
        <f t="shared" ref="AM221:AW221" si="803">$AJ$221</f>
        <v>0</v>
      </c>
      <c r="AN221" s="349">
        <f t="shared" si="803"/>
        <v>0</v>
      </c>
      <c r="AO221" s="349">
        <f t="shared" si="803"/>
        <v>0</v>
      </c>
      <c r="AP221" s="349">
        <f t="shared" si="803"/>
        <v>0</v>
      </c>
      <c r="AQ221" s="349">
        <f t="shared" si="803"/>
        <v>0</v>
      </c>
      <c r="AR221" s="349">
        <f t="shared" si="803"/>
        <v>0</v>
      </c>
      <c r="AS221" s="349">
        <f t="shared" si="803"/>
        <v>0</v>
      </c>
      <c r="AT221" s="349">
        <f t="shared" si="803"/>
        <v>0</v>
      </c>
      <c r="AU221" s="349">
        <f t="shared" si="803"/>
        <v>0</v>
      </c>
      <c r="AV221" s="349">
        <f t="shared" si="803"/>
        <v>0</v>
      </c>
      <c r="AW221" s="349">
        <f t="shared" si="803"/>
        <v>0</v>
      </c>
      <c r="AX221" s="350">
        <f t="shared" ref="AX221:AX226" si="804">SUM(AL221:AW221)</f>
        <v>0</v>
      </c>
      <c r="AY221" s="7" t="s">
        <v>24</v>
      </c>
      <c r="AZ221" s="174">
        <v>5000</v>
      </c>
      <c r="BA221" s="139"/>
      <c r="BB221" s="437">
        <f>$AZ$221</f>
        <v>5000</v>
      </c>
      <c r="BC221" s="437">
        <f t="shared" ref="BC221:BM221" si="805">$AZ$221</f>
        <v>5000</v>
      </c>
      <c r="BD221" s="437">
        <f t="shared" si="805"/>
        <v>5000</v>
      </c>
      <c r="BE221" s="437">
        <f t="shared" si="805"/>
        <v>5000</v>
      </c>
      <c r="BF221" s="437">
        <f t="shared" si="805"/>
        <v>5000</v>
      </c>
      <c r="BG221" s="437">
        <f t="shared" si="805"/>
        <v>5000</v>
      </c>
      <c r="BH221" s="437">
        <f t="shared" si="805"/>
        <v>5000</v>
      </c>
      <c r="BI221" s="437">
        <f t="shared" si="805"/>
        <v>5000</v>
      </c>
      <c r="BJ221" s="437">
        <f t="shared" si="805"/>
        <v>5000</v>
      </c>
      <c r="BK221" s="437">
        <f t="shared" si="805"/>
        <v>5000</v>
      </c>
      <c r="BL221" s="437">
        <f t="shared" si="805"/>
        <v>5000</v>
      </c>
      <c r="BM221" s="437">
        <f t="shared" si="805"/>
        <v>5000</v>
      </c>
      <c r="BN221" s="438">
        <f t="shared" ref="BN221:BN226" si="806">SUM(BB221:BM221)</f>
        <v>60000</v>
      </c>
      <c r="BO221" s="7" t="s">
        <v>24</v>
      </c>
      <c r="BP221" s="174">
        <v>5000</v>
      </c>
      <c r="BQ221" s="139"/>
      <c r="BR221" s="437">
        <f>$BP$221</f>
        <v>5000</v>
      </c>
      <c r="BS221" s="437">
        <f t="shared" ref="BS221:CC221" si="807">$BP$221</f>
        <v>5000</v>
      </c>
      <c r="BT221" s="437">
        <f t="shared" si="807"/>
        <v>5000</v>
      </c>
      <c r="BU221" s="437">
        <f t="shared" si="807"/>
        <v>5000</v>
      </c>
      <c r="BV221" s="437">
        <f t="shared" si="807"/>
        <v>5000</v>
      </c>
      <c r="BW221" s="437">
        <f t="shared" si="807"/>
        <v>5000</v>
      </c>
      <c r="BX221" s="437">
        <f t="shared" si="807"/>
        <v>5000</v>
      </c>
      <c r="BY221" s="437">
        <f t="shared" si="807"/>
        <v>5000</v>
      </c>
      <c r="BZ221" s="437">
        <f t="shared" si="807"/>
        <v>5000</v>
      </c>
      <c r="CA221" s="437">
        <f t="shared" si="807"/>
        <v>5000</v>
      </c>
      <c r="CB221" s="437">
        <f t="shared" si="807"/>
        <v>5000</v>
      </c>
      <c r="CC221" s="437">
        <f t="shared" si="807"/>
        <v>5000</v>
      </c>
      <c r="CD221" s="438">
        <f t="shared" si="759"/>
        <v>60000</v>
      </c>
      <c r="CF221" s="7" t="s">
        <v>24</v>
      </c>
      <c r="CG221" s="174">
        <v>5000</v>
      </c>
      <c r="CH221" s="139"/>
      <c r="CI221" s="437">
        <f>$BP$221</f>
        <v>5000</v>
      </c>
      <c r="CJ221" s="437">
        <f t="shared" ref="CJ221:CT221" si="808">$BP$221</f>
        <v>5000</v>
      </c>
      <c r="CK221" s="437">
        <f t="shared" si="808"/>
        <v>5000</v>
      </c>
      <c r="CL221" s="437">
        <f t="shared" si="808"/>
        <v>5000</v>
      </c>
      <c r="CM221" s="437">
        <f t="shared" si="808"/>
        <v>5000</v>
      </c>
      <c r="CN221" s="437">
        <f t="shared" si="808"/>
        <v>5000</v>
      </c>
      <c r="CO221" s="437">
        <f t="shared" si="808"/>
        <v>5000</v>
      </c>
      <c r="CP221" s="437">
        <f t="shared" si="808"/>
        <v>5000</v>
      </c>
      <c r="CQ221" s="437">
        <f t="shared" si="808"/>
        <v>5000</v>
      </c>
      <c r="CR221" s="437">
        <f t="shared" si="808"/>
        <v>5000</v>
      </c>
      <c r="CS221" s="437">
        <f t="shared" si="808"/>
        <v>5000</v>
      </c>
      <c r="CT221" s="437">
        <f t="shared" si="808"/>
        <v>5000</v>
      </c>
      <c r="CU221" s="438">
        <f t="shared" si="761"/>
        <v>60000</v>
      </c>
      <c r="CW221" s="7" t="s">
        <v>24</v>
      </c>
      <c r="CX221" s="174">
        <v>10000</v>
      </c>
      <c r="CY221" s="139"/>
      <c r="CZ221" s="437">
        <f>$BP$221</f>
        <v>5000</v>
      </c>
      <c r="DA221" s="437">
        <f t="shared" ref="DA221:DK221" si="809">$BP$221</f>
        <v>5000</v>
      </c>
      <c r="DB221" s="437">
        <f t="shared" si="809"/>
        <v>5000</v>
      </c>
      <c r="DC221" s="437">
        <f t="shared" si="809"/>
        <v>5000</v>
      </c>
      <c r="DD221" s="437">
        <f t="shared" si="809"/>
        <v>5000</v>
      </c>
      <c r="DE221" s="437">
        <f t="shared" si="809"/>
        <v>5000</v>
      </c>
      <c r="DF221" s="437">
        <f t="shared" si="809"/>
        <v>5000</v>
      </c>
      <c r="DG221" s="437">
        <f t="shared" si="809"/>
        <v>5000</v>
      </c>
      <c r="DH221" s="437">
        <f t="shared" si="809"/>
        <v>5000</v>
      </c>
      <c r="DI221" s="437">
        <f t="shared" si="809"/>
        <v>5000</v>
      </c>
      <c r="DJ221" s="437">
        <f t="shared" si="809"/>
        <v>5000</v>
      </c>
      <c r="DK221" s="437">
        <f t="shared" si="809"/>
        <v>5000</v>
      </c>
      <c r="DL221" s="438">
        <f t="shared" si="763"/>
        <v>60000</v>
      </c>
    </row>
    <row r="222" spans="2:117" outlineLevel="1" x14ac:dyDescent="0.2">
      <c r="B222" s="52" t="s">
        <v>72</v>
      </c>
      <c r="C222" s="7" t="s">
        <v>59</v>
      </c>
      <c r="D222" s="174">
        <v>0</v>
      </c>
      <c r="E222" s="139"/>
      <c r="F222" s="145">
        <f t="shared" ref="F222:Q223" si="810">$D222*F$134</f>
        <v>0</v>
      </c>
      <c r="G222" s="145">
        <f t="shared" si="810"/>
        <v>0</v>
      </c>
      <c r="H222" s="145">
        <f t="shared" si="810"/>
        <v>0</v>
      </c>
      <c r="I222" s="145">
        <f t="shared" si="810"/>
        <v>0</v>
      </c>
      <c r="J222" s="145">
        <f t="shared" si="810"/>
        <v>0</v>
      </c>
      <c r="K222" s="145">
        <f t="shared" si="810"/>
        <v>0</v>
      </c>
      <c r="L222" s="145">
        <f t="shared" si="810"/>
        <v>0</v>
      </c>
      <c r="M222" s="145">
        <f t="shared" si="810"/>
        <v>0</v>
      </c>
      <c r="N222" s="145">
        <f t="shared" si="810"/>
        <v>0</v>
      </c>
      <c r="O222" s="145">
        <f t="shared" si="810"/>
        <v>0</v>
      </c>
      <c r="P222" s="145">
        <f t="shared" si="810"/>
        <v>0</v>
      </c>
      <c r="Q222" s="145">
        <f t="shared" si="810"/>
        <v>0</v>
      </c>
      <c r="R222" s="148">
        <f t="shared" si="751"/>
        <v>0</v>
      </c>
      <c r="S222" s="7" t="s">
        <v>59</v>
      </c>
      <c r="T222" s="174">
        <v>0</v>
      </c>
      <c r="U222" s="139"/>
      <c r="V222" s="235">
        <f>$T222*V$134</f>
        <v>0</v>
      </c>
      <c r="W222" s="235">
        <f t="shared" ref="W222:AG223" si="811">$T222*W$134</f>
        <v>0</v>
      </c>
      <c r="X222" s="235">
        <f t="shared" si="811"/>
        <v>0</v>
      </c>
      <c r="Y222" s="235">
        <f t="shared" si="811"/>
        <v>0</v>
      </c>
      <c r="Z222" s="235">
        <f t="shared" si="811"/>
        <v>0</v>
      </c>
      <c r="AA222" s="235">
        <f t="shared" si="811"/>
        <v>0</v>
      </c>
      <c r="AB222" s="235">
        <f t="shared" si="811"/>
        <v>0</v>
      </c>
      <c r="AC222" s="235">
        <f t="shared" si="811"/>
        <v>0</v>
      </c>
      <c r="AD222" s="235">
        <f t="shared" si="811"/>
        <v>0</v>
      </c>
      <c r="AE222" s="235">
        <f t="shared" si="811"/>
        <v>0</v>
      </c>
      <c r="AF222" s="235">
        <f t="shared" si="811"/>
        <v>0</v>
      </c>
      <c r="AG222" s="235">
        <f t="shared" si="811"/>
        <v>0</v>
      </c>
      <c r="AH222" s="237">
        <f t="shared" si="802"/>
        <v>0</v>
      </c>
      <c r="AI222" s="7" t="s">
        <v>59</v>
      </c>
      <c r="AJ222" s="174">
        <v>0</v>
      </c>
      <c r="AK222" s="139"/>
      <c r="AL222" s="349">
        <f>$AJ222*AL$134</f>
        <v>0</v>
      </c>
      <c r="AM222" s="349">
        <f t="shared" ref="AM222:AW222" si="812">$AJ222*AM$134</f>
        <v>0</v>
      </c>
      <c r="AN222" s="349">
        <f t="shared" si="812"/>
        <v>0</v>
      </c>
      <c r="AO222" s="349">
        <f t="shared" si="812"/>
        <v>0</v>
      </c>
      <c r="AP222" s="349">
        <f t="shared" si="812"/>
        <v>0</v>
      </c>
      <c r="AQ222" s="349">
        <f t="shared" si="812"/>
        <v>0</v>
      </c>
      <c r="AR222" s="349">
        <f t="shared" si="812"/>
        <v>0</v>
      </c>
      <c r="AS222" s="349">
        <f t="shared" si="812"/>
        <v>0</v>
      </c>
      <c r="AT222" s="349">
        <f t="shared" si="812"/>
        <v>0</v>
      </c>
      <c r="AU222" s="349">
        <f t="shared" si="812"/>
        <v>0</v>
      </c>
      <c r="AV222" s="349">
        <f t="shared" si="812"/>
        <v>0</v>
      </c>
      <c r="AW222" s="349">
        <f t="shared" si="812"/>
        <v>0</v>
      </c>
      <c r="AX222" s="350">
        <f t="shared" si="804"/>
        <v>0</v>
      </c>
      <c r="AY222" s="7" t="s">
        <v>59</v>
      </c>
      <c r="AZ222" s="174">
        <v>100</v>
      </c>
      <c r="BA222" s="139"/>
      <c r="BB222" s="437">
        <f>$AZ222*BB$134</f>
        <v>1900</v>
      </c>
      <c r="BC222" s="437">
        <f t="shared" ref="BC222:BM222" si="813">$AZ222*BC$134</f>
        <v>1900</v>
      </c>
      <c r="BD222" s="437">
        <f t="shared" si="813"/>
        <v>1900</v>
      </c>
      <c r="BE222" s="437">
        <f t="shared" si="813"/>
        <v>1900</v>
      </c>
      <c r="BF222" s="437">
        <f t="shared" si="813"/>
        <v>1900</v>
      </c>
      <c r="BG222" s="437">
        <f t="shared" si="813"/>
        <v>2000</v>
      </c>
      <c r="BH222" s="437">
        <f t="shared" si="813"/>
        <v>2000</v>
      </c>
      <c r="BI222" s="437">
        <f t="shared" si="813"/>
        <v>2000</v>
      </c>
      <c r="BJ222" s="437">
        <f t="shared" si="813"/>
        <v>2000</v>
      </c>
      <c r="BK222" s="437">
        <f t="shared" si="813"/>
        <v>2000</v>
      </c>
      <c r="BL222" s="437">
        <f t="shared" si="813"/>
        <v>2000</v>
      </c>
      <c r="BM222" s="437">
        <f t="shared" si="813"/>
        <v>2000</v>
      </c>
      <c r="BN222" s="438">
        <f t="shared" si="806"/>
        <v>23500</v>
      </c>
      <c r="BO222" s="7" t="s">
        <v>59</v>
      </c>
      <c r="BP222" s="174">
        <v>100</v>
      </c>
      <c r="BQ222" s="139"/>
      <c r="BR222" s="437">
        <f>$BP222*BR$134</f>
        <v>2500</v>
      </c>
      <c r="BS222" s="437">
        <f t="shared" ref="BS222:CC222" si="814">$BP222*BS$134</f>
        <v>2500</v>
      </c>
      <c r="BT222" s="437">
        <f t="shared" si="814"/>
        <v>2500</v>
      </c>
      <c r="BU222" s="437">
        <f t="shared" si="814"/>
        <v>2500</v>
      </c>
      <c r="BV222" s="437">
        <f t="shared" si="814"/>
        <v>2500</v>
      </c>
      <c r="BW222" s="437">
        <f t="shared" si="814"/>
        <v>2500</v>
      </c>
      <c r="BX222" s="437">
        <f t="shared" si="814"/>
        <v>2500</v>
      </c>
      <c r="BY222" s="437">
        <f t="shared" si="814"/>
        <v>2500</v>
      </c>
      <c r="BZ222" s="437">
        <f t="shared" si="814"/>
        <v>2500</v>
      </c>
      <c r="CA222" s="437">
        <f t="shared" si="814"/>
        <v>2500</v>
      </c>
      <c r="CB222" s="437">
        <f t="shared" si="814"/>
        <v>2500</v>
      </c>
      <c r="CC222" s="437">
        <f t="shared" si="814"/>
        <v>2500</v>
      </c>
      <c r="CD222" s="438">
        <f t="shared" si="759"/>
        <v>30000</v>
      </c>
      <c r="CF222" s="7" t="s">
        <v>59</v>
      </c>
      <c r="CG222" s="174">
        <v>100</v>
      </c>
      <c r="CH222" s="139"/>
      <c r="CI222" s="437">
        <f>$BP222*CI$134</f>
        <v>2800</v>
      </c>
      <c r="CJ222" s="437">
        <f t="shared" ref="CJ222:CT222" si="815">$BP222*CJ$134</f>
        <v>2800</v>
      </c>
      <c r="CK222" s="437">
        <f t="shared" si="815"/>
        <v>2800</v>
      </c>
      <c r="CL222" s="437">
        <f t="shared" si="815"/>
        <v>2800</v>
      </c>
      <c r="CM222" s="437">
        <f t="shared" si="815"/>
        <v>2800</v>
      </c>
      <c r="CN222" s="437">
        <f t="shared" si="815"/>
        <v>2800</v>
      </c>
      <c r="CO222" s="437">
        <f t="shared" si="815"/>
        <v>2800</v>
      </c>
      <c r="CP222" s="437">
        <f t="shared" si="815"/>
        <v>2800</v>
      </c>
      <c r="CQ222" s="437">
        <f t="shared" si="815"/>
        <v>2800</v>
      </c>
      <c r="CR222" s="437">
        <f t="shared" si="815"/>
        <v>2800</v>
      </c>
      <c r="CS222" s="437">
        <f t="shared" si="815"/>
        <v>2800</v>
      </c>
      <c r="CT222" s="437">
        <f t="shared" si="815"/>
        <v>2800</v>
      </c>
      <c r="CU222" s="438">
        <f t="shared" si="761"/>
        <v>33600</v>
      </c>
      <c r="CW222" s="7" t="s">
        <v>59</v>
      </c>
      <c r="CX222" s="174">
        <v>100</v>
      </c>
      <c r="CY222" s="139"/>
      <c r="CZ222" s="437">
        <f>$BP222*CZ$134</f>
        <v>3100</v>
      </c>
      <c r="DA222" s="437">
        <f t="shared" ref="DA222:DK222" si="816">$BP222*DA$134</f>
        <v>3100</v>
      </c>
      <c r="DB222" s="437">
        <f t="shared" si="816"/>
        <v>3100</v>
      </c>
      <c r="DC222" s="437">
        <f t="shared" si="816"/>
        <v>3100</v>
      </c>
      <c r="DD222" s="437">
        <f t="shared" si="816"/>
        <v>3100</v>
      </c>
      <c r="DE222" s="437">
        <f t="shared" si="816"/>
        <v>3400</v>
      </c>
      <c r="DF222" s="437">
        <f t="shared" si="816"/>
        <v>3400</v>
      </c>
      <c r="DG222" s="437">
        <f t="shared" si="816"/>
        <v>3400</v>
      </c>
      <c r="DH222" s="437">
        <f t="shared" si="816"/>
        <v>3400</v>
      </c>
      <c r="DI222" s="437">
        <f t="shared" si="816"/>
        <v>3400</v>
      </c>
      <c r="DJ222" s="437">
        <f t="shared" si="816"/>
        <v>3400</v>
      </c>
      <c r="DK222" s="437">
        <f t="shared" si="816"/>
        <v>3400</v>
      </c>
      <c r="DL222" s="438">
        <f t="shared" si="763"/>
        <v>39300</v>
      </c>
    </row>
    <row r="223" spans="2:117" outlineLevel="1" x14ac:dyDescent="0.2">
      <c r="B223" s="52" t="s">
        <v>73</v>
      </c>
      <c r="C223" s="7" t="s">
        <v>59</v>
      </c>
      <c r="D223" s="174">
        <v>0</v>
      </c>
      <c r="E223" s="139"/>
      <c r="F223" s="145">
        <f t="shared" si="810"/>
        <v>0</v>
      </c>
      <c r="G223" s="145">
        <f t="shared" si="810"/>
        <v>0</v>
      </c>
      <c r="H223" s="145">
        <f t="shared" si="810"/>
        <v>0</v>
      </c>
      <c r="I223" s="145">
        <f t="shared" si="810"/>
        <v>0</v>
      </c>
      <c r="J223" s="145">
        <f t="shared" si="810"/>
        <v>0</v>
      </c>
      <c r="K223" s="145">
        <f t="shared" si="810"/>
        <v>0</v>
      </c>
      <c r="L223" s="145">
        <f t="shared" si="810"/>
        <v>0</v>
      </c>
      <c r="M223" s="145">
        <f t="shared" si="810"/>
        <v>0</v>
      </c>
      <c r="N223" s="145">
        <f t="shared" si="810"/>
        <v>0</v>
      </c>
      <c r="O223" s="145">
        <f t="shared" si="810"/>
        <v>0</v>
      </c>
      <c r="P223" s="145">
        <f t="shared" si="810"/>
        <v>0</v>
      </c>
      <c r="Q223" s="145">
        <f t="shared" si="810"/>
        <v>0</v>
      </c>
      <c r="R223" s="148">
        <f t="shared" si="751"/>
        <v>0</v>
      </c>
      <c r="S223" s="7" t="s">
        <v>59</v>
      </c>
      <c r="T223" s="174">
        <v>2000</v>
      </c>
      <c r="U223" s="139"/>
      <c r="V223" s="235">
        <f>$T223*V$134</f>
        <v>0</v>
      </c>
      <c r="W223" s="235">
        <f t="shared" si="811"/>
        <v>0</v>
      </c>
      <c r="X223" s="235">
        <v>0</v>
      </c>
      <c r="Y223" s="235">
        <v>0</v>
      </c>
      <c r="Z223" s="235">
        <v>0</v>
      </c>
      <c r="AA223" s="235">
        <v>0</v>
      </c>
      <c r="AB223" s="235">
        <v>0</v>
      </c>
      <c r="AC223" s="235">
        <v>0</v>
      </c>
      <c r="AD223" s="235">
        <v>0</v>
      </c>
      <c r="AE223" s="235">
        <f>$T$223</f>
        <v>2000</v>
      </c>
      <c r="AF223" s="235">
        <f>$T$223</f>
        <v>2000</v>
      </c>
      <c r="AG223" s="235">
        <f>$T$223</f>
        <v>2000</v>
      </c>
      <c r="AH223" s="237">
        <f t="shared" si="802"/>
        <v>6000</v>
      </c>
      <c r="AI223" s="7" t="s">
        <v>59</v>
      </c>
      <c r="AJ223" s="174">
        <v>2000</v>
      </c>
      <c r="AK223" s="139"/>
      <c r="AL223" s="349">
        <f>$AJ223</f>
        <v>2000</v>
      </c>
      <c r="AM223" s="349">
        <f t="shared" ref="AM223:AW223" si="817">$AJ223</f>
        <v>2000</v>
      </c>
      <c r="AN223" s="349">
        <f t="shared" si="817"/>
        <v>2000</v>
      </c>
      <c r="AO223" s="349">
        <f t="shared" si="817"/>
        <v>2000</v>
      </c>
      <c r="AP223" s="349">
        <f t="shared" si="817"/>
        <v>2000</v>
      </c>
      <c r="AQ223" s="349">
        <f t="shared" si="817"/>
        <v>2000</v>
      </c>
      <c r="AR223" s="349">
        <f t="shared" si="817"/>
        <v>2000</v>
      </c>
      <c r="AS223" s="349">
        <f t="shared" si="817"/>
        <v>2000</v>
      </c>
      <c r="AT223" s="349">
        <f t="shared" si="817"/>
        <v>2000</v>
      </c>
      <c r="AU223" s="349">
        <f t="shared" si="817"/>
        <v>2000</v>
      </c>
      <c r="AV223" s="349">
        <f t="shared" si="817"/>
        <v>2000</v>
      </c>
      <c r="AW223" s="349">
        <f t="shared" si="817"/>
        <v>2000</v>
      </c>
      <c r="AX223" s="350">
        <f t="shared" si="804"/>
        <v>24000</v>
      </c>
      <c r="AY223" s="7" t="s">
        <v>59</v>
      </c>
      <c r="AZ223" s="174">
        <v>5000</v>
      </c>
      <c r="BA223" s="139"/>
      <c r="BB223" s="437">
        <f>$AZ223</f>
        <v>5000</v>
      </c>
      <c r="BC223" s="437">
        <f t="shared" ref="BC223:BM223" si="818">$AZ223</f>
        <v>5000</v>
      </c>
      <c r="BD223" s="437">
        <f t="shared" si="818"/>
        <v>5000</v>
      </c>
      <c r="BE223" s="437">
        <f t="shared" si="818"/>
        <v>5000</v>
      </c>
      <c r="BF223" s="437">
        <f t="shared" si="818"/>
        <v>5000</v>
      </c>
      <c r="BG223" s="437">
        <f t="shared" si="818"/>
        <v>5000</v>
      </c>
      <c r="BH223" s="437">
        <f t="shared" si="818"/>
        <v>5000</v>
      </c>
      <c r="BI223" s="437">
        <f t="shared" si="818"/>
        <v>5000</v>
      </c>
      <c r="BJ223" s="437">
        <f t="shared" si="818"/>
        <v>5000</v>
      </c>
      <c r="BK223" s="437">
        <f t="shared" si="818"/>
        <v>5000</v>
      </c>
      <c r="BL223" s="437">
        <f t="shared" si="818"/>
        <v>5000</v>
      </c>
      <c r="BM223" s="437">
        <f t="shared" si="818"/>
        <v>5000</v>
      </c>
      <c r="BN223" s="438">
        <f t="shared" si="806"/>
        <v>60000</v>
      </c>
      <c r="BO223" s="7" t="s">
        <v>59</v>
      </c>
      <c r="BP223" s="174">
        <v>5000</v>
      </c>
      <c r="BQ223" s="139"/>
      <c r="BR223" s="437">
        <f>$BP223</f>
        <v>5000</v>
      </c>
      <c r="BS223" s="437">
        <f t="shared" ref="BS223:CC223" si="819">$BP223</f>
        <v>5000</v>
      </c>
      <c r="BT223" s="437">
        <f t="shared" si="819"/>
        <v>5000</v>
      </c>
      <c r="BU223" s="437">
        <f t="shared" si="819"/>
        <v>5000</v>
      </c>
      <c r="BV223" s="437">
        <f t="shared" si="819"/>
        <v>5000</v>
      </c>
      <c r="BW223" s="437">
        <f t="shared" si="819"/>
        <v>5000</v>
      </c>
      <c r="BX223" s="437">
        <f t="shared" si="819"/>
        <v>5000</v>
      </c>
      <c r="BY223" s="437">
        <f t="shared" si="819"/>
        <v>5000</v>
      </c>
      <c r="BZ223" s="437">
        <f t="shared" si="819"/>
        <v>5000</v>
      </c>
      <c r="CA223" s="437">
        <f t="shared" si="819"/>
        <v>5000</v>
      </c>
      <c r="CB223" s="437">
        <f t="shared" si="819"/>
        <v>5000</v>
      </c>
      <c r="CC223" s="437">
        <f t="shared" si="819"/>
        <v>5000</v>
      </c>
      <c r="CD223" s="438">
        <f t="shared" si="759"/>
        <v>60000</v>
      </c>
      <c r="CF223" s="7" t="s">
        <v>59</v>
      </c>
      <c r="CG223" s="174">
        <v>5000</v>
      </c>
      <c r="CH223" s="139"/>
      <c r="CI223" s="437">
        <f>$BP223</f>
        <v>5000</v>
      </c>
      <c r="CJ223" s="437">
        <f t="shared" ref="CJ223:CT223" si="820">$BP223</f>
        <v>5000</v>
      </c>
      <c r="CK223" s="437">
        <f t="shared" si="820"/>
        <v>5000</v>
      </c>
      <c r="CL223" s="437">
        <f t="shared" si="820"/>
        <v>5000</v>
      </c>
      <c r="CM223" s="437">
        <f t="shared" si="820"/>
        <v>5000</v>
      </c>
      <c r="CN223" s="437">
        <f t="shared" si="820"/>
        <v>5000</v>
      </c>
      <c r="CO223" s="437">
        <f t="shared" si="820"/>
        <v>5000</v>
      </c>
      <c r="CP223" s="437">
        <f t="shared" si="820"/>
        <v>5000</v>
      </c>
      <c r="CQ223" s="437">
        <f t="shared" si="820"/>
        <v>5000</v>
      </c>
      <c r="CR223" s="437">
        <f t="shared" si="820"/>
        <v>5000</v>
      </c>
      <c r="CS223" s="437">
        <f t="shared" si="820"/>
        <v>5000</v>
      </c>
      <c r="CT223" s="437">
        <f t="shared" si="820"/>
        <v>5000</v>
      </c>
      <c r="CU223" s="438">
        <f t="shared" si="761"/>
        <v>60000</v>
      </c>
      <c r="CW223" s="7" t="s">
        <v>59</v>
      </c>
      <c r="CX223" s="174">
        <v>10000</v>
      </c>
      <c r="CY223" s="139"/>
      <c r="CZ223" s="437">
        <f>$BP223</f>
        <v>5000</v>
      </c>
      <c r="DA223" s="437">
        <f t="shared" ref="DA223:DK223" si="821">$BP223</f>
        <v>5000</v>
      </c>
      <c r="DB223" s="437">
        <f t="shared" si="821"/>
        <v>5000</v>
      </c>
      <c r="DC223" s="437">
        <f t="shared" si="821"/>
        <v>5000</v>
      </c>
      <c r="DD223" s="437">
        <f t="shared" si="821"/>
        <v>5000</v>
      </c>
      <c r="DE223" s="437">
        <f t="shared" si="821"/>
        <v>5000</v>
      </c>
      <c r="DF223" s="437">
        <f t="shared" si="821"/>
        <v>5000</v>
      </c>
      <c r="DG223" s="437">
        <f t="shared" si="821"/>
        <v>5000</v>
      </c>
      <c r="DH223" s="437">
        <f t="shared" si="821"/>
        <v>5000</v>
      </c>
      <c r="DI223" s="437">
        <f t="shared" si="821"/>
        <v>5000</v>
      </c>
      <c r="DJ223" s="437">
        <f t="shared" si="821"/>
        <v>5000</v>
      </c>
      <c r="DK223" s="437">
        <f t="shared" si="821"/>
        <v>5000</v>
      </c>
      <c r="DL223" s="438">
        <f t="shared" si="763"/>
        <v>60000</v>
      </c>
    </row>
    <row r="224" spans="2:117" x14ac:dyDescent="0.2">
      <c r="B224" s="14" t="s">
        <v>57</v>
      </c>
      <c r="C224" s="7"/>
      <c r="D224" s="8"/>
      <c r="E224" s="9"/>
      <c r="F224" s="144">
        <f t="shared" ref="F224:P224" si="822">SUM(F208:F223)</f>
        <v>0</v>
      </c>
      <c r="G224" s="145">
        <f t="shared" si="822"/>
        <v>0</v>
      </c>
      <c r="H224" s="145">
        <f t="shared" si="822"/>
        <v>0</v>
      </c>
      <c r="I224" s="145">
        <f t="shared" si="822"/>
        <v>0</v>
      </c>
      <c r="J224" s="145">
        <f t="shared" si="822"/>
        <v>0</v>
      </c>
      <c r="K224" s="145">
        <f t="shared" si="822"/>
        <v>0</v>
      </c>
      <c r="L224" s="145">
        <f t="shared" si="822"/>
        <v>0</v>
      </c>
      <c r="M224" s="145">
        <f t="shared" si="822"/>
        <v>0</v>
      </c>
      <c r="N224" s="145">
        <f t="shared" si="822"/>
        <v>0</v>
      </c>
      <c r="O224" s="145">
        <f t="shared" si="822"/>
        <v>500</v>
      </c>
      <c r="P224" s="145">
        <f t="shared" si="822"/>
        <v>500</v>
      </c>
      <c r="Q224" s="146">
        <f>SUM(Q208:Q223)</f>
        <v>500</v>
      </c>
      <c r="R224" s="148">
        <f>SUM(F224:Q224)</f>
        <v>1500</v>
      </c>
      <c r="S224" s="7"/>
      <c r="T224" s="8"/>
      <c r="U224" s="9"/>
      <c r="V224" s="257">
        <f>SUM(V208:V223)</f>
        <v>800</v>
      </c>
      <c r="W224" s="235">
        <f t="shared" ref="W224:AG224" si="823">SUM(W208:W223)</f>
        <v>800</v>
      </c>
      <c r="X224" s="235">
        <f t="shared" si="823"/>
        <v>800</v>
      </c>
      <c r="Y224" s="235">
        <f t="shared" si="823"/>
        <v>800</v>
      </c>
      <c r="Z224" s="235">
        <f t="shared" si="823"/>
        <v>800</v>
      </c>
      <c r="AA224" s="235">
        <f t="shared" si="823"/>
        <v>800</v>
      </c>
      <c r="AB224" s="235">
        <f t="shared" si="823"/>
        <v>500</v>
      </c>
      <c r="AC224" s="235">
        <f t="shared" si="823"/>
        <v>1500</v>
      </c>
      <c r="AD224" s="235">
        <f t="shared" si="823"/>
        <v>1500</v>
      </c>
      <c r="AE224" s="235">
        <f t="shared" si="823"/>
        <v>4120</v>
      </c>
      <c r="AF224" s="235">
        <f t="shared" si="823"/>
        <v>4120</v>
      </c>
      <c r="AG224" s="258">
        <f t="shared" si="823"/>
        <v>4120</v>
      </c>
      <c r="AH224" s="237">
        <f t="shared" si="802"/>
        <v>20660</v>
      </c>
      <c r="AI224" s="7"/>
      <c r="AJ224" s="8"/>
      <c r="AK224" s="9"/>
      <c r="AL224" s="351">
        <f t="shared" ref="AL224:AV224" si="824">SUM(AL208:AL223)</f>
        <v>6120</v>
      </c>
      <c r="AM224" s="349">
        <f t="shared" si="824"/>
        <v>6150</v>
      </c>
      <c r="AN224" s="349">
        <f t="shared" si="824"/>
        <v>6150</v>
      </c>
      <c r="AO224" s="349">
        <f t="shared" si="824"/>
        <v>6150</v>
      </c>
      <c r="AP224" s="349">
        <f t="shared" si="824"/>
        <v>6150</v>
      </c>
      <c r="AQ224" s="349">
        <f t="shared" si="824"/>
        <v>6150</v>
      </c>
      <c r="AR224" s="349">
        <f t="shared" si="824"/>
        <v>6150</v>
      </c>
      <c r="AS224" s="349">
        <f t="shared" si="824"/>
        <v>6150</v>
      </c>
      <c r="AT224" s="349">
        <f t="shared" si="824"/>
        <v>6390</v>
      </c>
      <c r="AU224" s="349">
        <f t="shared" si="824"/>
        <v>6390</v>
      </c>
      <c r="AV224" s="349">
        <f t="shared" si="824"/>
        <v>6390</v>
      </c>
      <c r="AW224" s="370">
        <f>SUM(AW208:AW223)</f>
        <v>6390</v>
      </c>
      <c r="AX224" s="350">
        <f t="shared" si="804"/>
        <v>74730</v>
      </c>
      <c r="AY224" s="641" t="s">
        <v>243</v>
      </c>
      <c r="AZ224" s="642">
        <f>(AX224-AH224)/AH224</f>
        <v>2.6171345595353341</v>
      </c>
      <c r="BA224" s="9"/>
      <c r="BB224" s="439">
        <f t="shared" ref="BB224:BM224" si="825">SUM(BB208:BB223)</f>
        <v>51520</v>
      </c>
      <c r="BC224" s="437">
        <f t="shared" si="825"/>
        <v>51520</v>
      </c>
      <c r="BD224" s="437">
        <f t="shared" si="825"/>
        <v>51520</v>
      </c>
      <c r="BE224" s="437">
        <f t="shared" si="825"/>
        <v>51520</v>
      </c>
      <c r="BF224" s="437">
        <f t="shared" si="825"/>
        <v>51520</v>
      </c>
      <c r="BG224" s="437">
        <f t="shared" si="825"/>
        <v>53100</v>
      </c>
      <c r="BH224" s="437">
        <f t="shared" si="825"/>
        <v>53100</v>
      </c>
      <c r="BI224" s="437">
        <f t="shared" si="825"/>
        <v>53100</v>
      </c>
      <c r="BJ224" s="437">
        <f t="shared" si="825"/>
        <v>53100</v>
      </c>
      <c r="BK224" s="437">
        <f t="shared" si="825"/>
        <v>53100</v>
      </c>
      <c r="BL224" s="437">
        <f t="shared" si="825"/>
        <v>53100</v>
      </c>
      <c r="BM224" s="459">
        <f t="shared" si="825"/>
        <v>53100</v>
      </c>
      <c r="BN224" s="438">
        <f t="shared" si="806"/>
        <v>629300</v>
      </c>
      <c r="BO224" s="641" t="s">
        <v>243</v>
      </c>
      <c r="BP224" s="642">
        <f>(BN224-AX224)/AX224</f>
        <v>7.4209822025960124</v>
      </c>
      <c r="BQ224" s="9"/>
      <c r="BR224" s="439">
        <f t="shared" ref="BR224:CC224" si="826">SUM(BR208:BR223)</f>
        <v>63000</v>
      </c>
      <c r="BS224" s="437">
        <f t="shared" si="826"/>
        <v>63000</v>
      </c>
      <c r="BT224" s="437">
        <f t="shared" si="826"/>
        <v>63000</v>
      </c>
      <c r="BU224" s="437">
        <f t="shared" si="826"/>
        <v>63000</v>
      </c>
      <c r="BV224" s="437">
        <f t="shared" si="826"/>
        <v>63000</v>
      </c>
      <c r="BW224" s="437">
        <f t="shared" si="826"/>
        <v>63000</v>
      </c>
      <c r="BX224" s="437">
        <f>SUM(BX208:BX223)</f>
        <v>63000</v>
      </c>
      <c r="BY224" s="437">
        <f t="shared" si="826"/>
        <v>63000</v>
      </c>
      <c r="BZ224" s="437">
        <f t="shared" si="826"/>
        <v>63000</v>
      </c>
      <c r="CA224" s="437">
        <f t="shared" si="826"/>
        <v>63000</v>
      </c>
      <c r="CB224" s="437">
        <f t="shared" si="826"/>
        <v>63000</v>
      </c>
      <c r="CC224" s="459">
        <f t="shared" si="826"/>
        <v>63000</v>
      </c>
      <c r="CD224" s="438">
        <f t="shared" si="759"/>
        <v>756000</v>
      </c>
      <c r="CE224" s="641" t="s">
        <v>243</v>
      </c>
      <c r="CF224" s="641" t="s">
        <v>243</v>
      </c>
      <c r="CG224" s="642" t="e">
        <f>(CE224-BO224)/BO224</f>
        <v>#VALUE!</v>
      </c>
      <c r="CH224" s="9"/>
      <c r="CI224" s="439">
        <f t="shared" ref="CI224:CN224" si="827">SUM(CI208:CI223)</f>
        <v>67740</v>
      </c>
      <c r="CJ224" s="437">
        <f t="shared" si="827"/>
        <v>67740</v>
      </c>
      <c r="CK224" s="437">
        <f t="shared" si="827"/>
        <v>67740</v>
      </c>
      <c r="CL224" s="437">
        <f t="shared" si="827"/>
        <v>67740</v>
      </c>
      <c r="CM224" s="437">
        <f t="shared" si="827"/>
        <v>67740</v>
      </c>
      <c r="CN224" s="437">
        <f t="shared" si="827"/>
        <v>67740</v>
      </c>
      <c r="CO224" s="437">
        <f t="shared" ref="CO224:CT224" si="828">SUM(CO208:CO223)</f>
        <v>67740</v>
      </c>
      <c r="CP224" s="437">
        <f t="shared" si="828"/>
        <v>67740</v>
      </c>
      <c r="CQ224" s="437">
        <f t="shared" si="828"/>
        <v>67740</v>
      </c>
      <c r="CR224" s="437">
        <f t="shared" si="828"/>
        <v>67740</v>
      </c>
      <c r="CS224" s="437">
        <f t="shared" si="828"/>
        <v>67740</v>
      </c>
      <c r="CT224" s="459">
        <f t="shared" si="828"/>
        <v>67740</v>
      </c>
      <c r="CU224" s="438">
        <f t="shared" si="761"/>
        <v>812880</v>
      </c>
      <c r="CV224" s="641" t="s">
        <v>243</v>
      </c>
      <c r="CW224" s="641" t="s">
        <v>243</v>
      </c>
      <c r="CX224" s="642" t="e">
        <f>(CV224-CF224)/CF224</f>
        <v>#VALUE!</v>
      </c>
      <c r="CY224" s="9"/>
      <c r="CZ224" s="439">
        <f t="shared" ref="CZ224:DE224" si="829">SUM(CZ208:CZ223)</f>
        <v>72480</v>
      </c>
      <c r="DA224" s="437">
        <f t="shared" si="829"/>
        <v>72480</v>
      </c>
      <c r="DB224" s="437">
        <f t="shared" si="829"/>
        <v>72480</v>
      </c>
      <c r="DC224" s="437">
        <f t="shared" si="829"/>
        <v>72480</v>
      </c>
      <c r="DD224" s="437">
        <f t="shared" si="829"/>
        <v>72480</v>
      </c>
      <c r="DE224" s="437">
        <f t="shared" si="829"/>
        <v>77220</v>
      </c>
      <c r="DF224" s="437">
        <f t="shared" ref="DF224:DK224" si="830">SUM(DF208:DF223)</f>
        <v>77220</v>
      </c>
      <c r="DG224" s="437">
        <f t="shared" si="830"/>
        <v>77220</v>
      </c>
      <c r="DH224" s="437">
        <f t="shared" si="830"/>
        <v>77220</v>
      </c>
      <c r="DI224" s="437">
        <f t="shared" si="830"/>
        <v>77220</v>
      </c>
      <c r="DJ224" s="437">
        <f t="shared" si="830"/>
        <v>77220</v>
      </c>
      <c r="DK224" s="459">
        <f t="shared" si="830"/>
        <v>77220</v>
      </c>
      <c r="DL224" s="438">
        <f t="shared" si="763"/>
        <v>902940</v>
      </c>
      <c r="DM224" s="641" t="s">
        <v>243</v>
      </c>
    </row>
    <row r="225" spans="2:117" x14ac:dyDescent="0.2">
      <c r="B225" s="14" t="s">
        <v>43</v>
      </c>
      <c r="C225" s="7"/>
      <c r="D225" s="8"/>
      <c r="E225" s="9"/>
      <c r="F225" s="145">
        <f t="shared" ref="F225:P225" si="831">F155+F198+F206+F224+F205</f>
        <v>0</v>
      </c>
      <c r="G225" s="145">
        <f t="shared" si="831"/>
        <v>0</v>
      </c>
      <c r="H225" s="145">
        <f t="shared" si="831"/>
        <v>0</v>
      </c>
      <c r="I225" s="145">
        <f t="shared" si="831"/>
        <v>0</v>
      </c>
      <c r="J225" s="145">
        <f t="shared" si="831"/>
        <v>0</v>
      </c>
      <c r="K225" s="145">
        <f t="shared" si="831"/>
        <v>0</v>
      </c>
      <c r="L225" s="145">
        <f t="shared" si="831"/>
        <v>0</v>
      </c>
      <c r="M225" s="145">
        <f t="shared" si="831"/>
        <v>0</v>
      </c>
      <c r="N225" s="145">
        <f t="shared" si="831"/>
        <v>0</v>
      </c>
      <c r="O225" s="145">
        <f t="shared" si="831"/>
        <v>500</v>
      </c>
      <c r="P225" s="145">
        <f t="shared" si="831"/>
        <v>500</v>
      </c>
      <c r="Q225" s="145">
        <f>Q155+Q198+Q206+Q224+Q205</f>
        <v>500</v>
      </c>
      <c r="R225" s="148">
        <f t="shared" si="751"/>
        <v>1500</v>
      </c>
      <c r="S225" s="530"/>
      <c r="T225" s="8"/>
      <c r="U225" s="9"/>
      <c r="V225" s="235">
        <f>V155+V198+V206+V224+V205</f>
        <v>800</v>
      </c>
      <c r="W225" s="235">
        <f t="shared" ref="W225:AF225" si="832">W155+W198+W206+W224+W205</f>
        <v>800</v>
      </c>
      <c r="X225" s="235">
        <f t="shared" si="832"/>
        <v>800</v>
      </c>
      <c r="Y225" s="235">
        <f t="shared" si="832"/>
        <v>16400</v>
      </c>
      <c r="Z225" s="235">
        <f t="shared" si="832"/>
        <v>16400</v>
      </c>
      <c r="AA225" s="235">
        <f t="shared" si="832"/>
        <v>16400</v>
      </c>
      <c r="AB225" s="235">
        <f t="shared" si="832"/>
        <v>38633.333333333336</v>
      </c>
      <c r="AC225" s="235">
        <f t="shared" si="832"/>
        <v>40674.333333333336</v>
      </c>
      <c r="AD225" s="235">
        <f t="shared" si="832"/>
        <v>40674.333333333336</v>
      </c>
      <c r="AE225" s="235">
        <f t="shared" si="832"/>
        <v>43294.333333333336</v>
      </c>
      <c r="AF225" s="235">
        <f t="shared" si="832"/>
        <v>43294.333333333336</v>
      </c>
      <c r="AG225" s="235">
        <f>AG155+AG198+AG206+AG224+AG205</f>
        <v>43294.333333333336</v>
      </c>
      <c r="AH225" s="237">
        <f>SUM(V225:AG225)</f>
        <v>301465.00000000006</v>
      </c>
      <c r="AI225" s="7"/>
      <c r="AJ225" s="8"/>
      <c r="AK225" s="9"/>
      <c r="AL225" s="349">
        <f t="shared" ref="AL225:AV225" si="833">AL155+AL198+AL206+AL224+AL205</f>
        <v>65566.666666666672</v>
      </c>
      <c r="AM225" s="349">
        <f t="shared" si="833"/>
        <v>76603.333333333343</v>
      </c>
      <c r="AN225" s="349">
        <f t="shared" si="833"/>
        <v>76603.333333333343</v>
      </c>
      <c r="AO225" s="349">
        <f t="shared" si="833"/>
        <v>76603.333333333343</v>
      </c>
      <c r="AP225" s="349">
        <f t="shared" si="833"/>
        <v>76603.333333333343</v>
      </c>
      <c r="AQ225" s="349">
        <f t="shared" si="833"/>
        <v>76603.333333333343</v>
      </c>
      <c r="AR225" s="349">
        <f t="shared" si="833"/>
        <v>76603.333333333343</v>
      </c>
      <c r="AS225" s="349">
        <f t="shared" si="833"/>
        <v>77648.333333333343</v>
      </c>
      <c r="AT225" s="349">
        <f t="shared" si="833"/>
        <v>203540.33333333331</v>
      </c>
      <c r="AU225" s="349">
        <f t="shared" si="833"/>
        <v>203540.33333333331</v>
      </c>
      <c r="AV225" s="349">
        <f t="shared" si="833"/>
        <v>203540.33333333331</v>
      </c>
      <c r="AW225" s="349">
        <f>AW155+AW198+AW206+AW224+AW205</f>
        <v>203540.33333333331</v>
      </c>
      <c r="AX225" s="350">
        <f>SUM(AL225:AW225)</f>
        <v>1416996.3333333333</v>
      </c>
      <c r="AY225" s="7"/>
      <c r="AZ225" s="8"/>
      <c r="BA225" s="9"/>
      <c r="BB225" s="437">
        <f>BB155+BB198+BB206+BB224+BB205</f>
        <v>320913.33333333331</v>
      </c>
      <c r="BC225" s="437">
        <f t="shared" ref="BC225:BM225" si="834">BC155+BC198+BC206+BC224+BC205</f>
        <v>308520</v>
      </c>
      <c r="BD225" s="437">
        <f t="shared" si="834"/>
        <v>308520</v>
      </c>
      <c r="BE225" s="437">
        <f t="shared" si="834"/>
        <v>308520</v>
      </c>
      <c r="BF225" s="437">
        <f t="shared" si="834"/>
        <v>308520</v>
      </c>
      <c r="BG225" s="437">
        <f t="shared" si="834"/>
        <v>322060</v>
      </c>
      <c r="BH225" s="437">
        <f t="shared" si="834"/>
        <v>322060</v>
      </c>
      <c r="BI225" s="437">
        <f t="shared" si="834"/>
        <v>322165</v>
      </c>
      <c r="BJ225" s="437">
        <f t="shared" si="834"/>
        <v>322165</v>
      </c>
      <c r="BK225" s="437">
        <f t="shared" si="834"/>
        <v>322165</v>
      </c>
      <c r="BL225" s="437">
        <f t="shared" si="834"/>
        <v>322165</v>
      </c>
      <c r="BM225" s="437">
        <f t="shared" si="834"/>
        <v>322165</v>
      </c>
      <c r="BN225" s="438">
        <f t="shared" si="806"/>
        <v>3809938.333333333</v>
      </c>
      <c r="BO225" s="7"/>
      <c r="BP225" s="8"/>
      <c r="BQ225" s="9"/>
      <c r="BR225" s="437">
        <f t="shared" ref="BR225:CC225" si="835">BR155+BR198+BR206+BR224+BR205</f>
        <v>461106.66666666669</v>
      </c>
      <c r="BS225" s="437">
        <f t="shared" si="835"/>
        <v>461106.66666666669</v>
      </c>
      <c r="BT225" s="437">
        <f t="shared" si="835"/>
        <v>461106.66666666669</v>
      </c>
      <c r="BU225" s="437">
        <f t="shared" si="835"/>
        <v>461106.66666666669</v>
      </c>
      <c r="BV225" s="437">
        <f t="shared" si="835"/>
        <v>461106.66666666669</v>
      </c>
      <c r="BW225" s="437">
        <f t="shared" si="835"/>
        <v>461106.66666666669</v>
      </c>
      <c r="BX225" s="437">
        <f>BX155+BX198+BX206+BX224+BX205</f>
        <v>461106.66666666669</v>
      </c>
      <c r="BY225" s="437">
        <f t="shared" si="835"/>
        <v>461231.66666666669</v>
      </c>
      <c r="BZ225" s="437">
        <f t="shared" si="835"/>
        <v>461231.66666666669</v>
      </c>
      <c r="CA225" s="437">
        <f t="shared" si="835"/>
        <v>461231.66666666669</v>
      </c>
      <c r="CB225" s="437">
        <f t="shared" si="835"/>
        <v>461231.66666666669</v>
      </c>
      <c r="CC225" s="437">
        <f t="shared" si="835"/>
        <v>461231.66666666669</v>
      </c>
      <c r="CD225" s="438">
        <f t="shared" si="759"/>
        <v>5533905</v>
      </c>
      <c r="CF225" s="7"/>
      <c r="CG225" s="8"/>
      <c r="CH225" s="9"/>
      <c r="CI225" s="437">
        <f t="shared" ref="CI225:CN225" si="836">CI155+CI198+CI206+CI224+CI205</f>
        <v>567366.66666666663</v>
      </c>
      <c r="CJ225" s="437">
        <f t="shared" si="836"/>
        <v>562866.66666666663</v>
      </c>
      <c r="CK225" s="437">
        <f t="shared" si="836"/>
        <v>562866.66666666663</v>
      </c>
      <c r="CL225" s="437">
        <f t="shared" si="836"/>
        <v>562866.66666666663</v>
      </c>
      <c r="CM225" s="437">
        <f t="shared" si="836"/>
        <v>562866.66666666663</v>
      </c>
      <c r="CN225" s="437">
        <f t="shared" si="836"/>
        <v>562866.66666666663</v>
      </c>
      <c r="CO225" s="437">
        <f t="shared" ref="CO225:CT225" si="837">CO155+CO198+CO206+CO224+CO205</f>
        <v>562866.66666666663</v>
      </c>
      <c r="CP225" s="437">
        <f t="shared" si="837"/>
        <v>563003.66666666663</v>
      </c>
      <c r="CQ225" s="437">
        <f t="shared" si="837"/>
        <v>563003.66666666663</v>
      </c>
      <c r="CR225" s="437">
        <f t="shared" si="837"/>
        <v>563003.66666666663</v>
      </c>
      <c r="CS225" s="437">
        <f t="shared" si="837"/>
        <v>563003.66666666663</v>
      </c>
      <c r="CT225" s="437">
        <f t="shared" si="837"/>
        <v>563003.66666666663</v>
      </c>
      <c r="CU225" s="438">
        <f t="shared" si="761"/>
        <v>6759585.0000000009</v>
      </c>
      <c r="CW225" s="7"/>
      <c r="CX225" s="8"/>
      <c r="CY225" s="9"/>
      <c r="CZ225" s="437">
        <f t="shared" ref="CZ225:DE225" si="838">CZ155+CZ198+CZ206+CZ224+CZ205</f>
        <v>695603.42500000005</v>
      </c>
      <c r="DA225" s="437">
        <f t="shared" si="838"/>
        <v>688853.42500000005</v>
      </c>
      <c r="DB225" s="437">
        <f t="shared" si="838"/>
        <v>688853.42500000005</v>
      </c>
      <c r="DC225" s="437">
        <f t="shared" si="838"/>
        <v>688853.42500000005</v>
      </c>
      <c r="DD225" s="437">
        <f t="shared" si="838"/>
        <v>688853.42500000005</v>
      </c>
      <c r="DE225" s="437">
        <f t="shared" si="838"/>
        <v>711213.51666666672</v>
      </c>
      <c r="DF225" s="437">
        <f t="shared" ref="DF225:DK225" si="839">DF155+DF198+DF206+DF224+DF205</f>
        <v>711213.51666666672</v>
      </c>
      <c r="DG225" s="437">
        <f t="shared" si="839"/>
        <v>711374.51666666672</v>
      </c>
      <c r="DH225" s="437">
        <f t="shared" si="839"/>
        <v>711374.51666666672</v>
      </c>
      <c r="DI225" s="437">
        <f t="shared" si="839"/>
        <v>711374.51666666672</v>
      </c>
      <c r="DJ225" s="437">
        <f t="shared" si="839"/>
        <v>711374.51666666672</v>
      </c>
      <c r="DK225" s="437">
        <f t="shared" si="839"/>
        <v>711374.51666666672</v>
      </c>
      <c r="DL225" s="438">
        <f t="shared" si="763"/>
        <v>8430316.7416666672</v>
      </c>
    </row>
    <row r="226" spans="2:117" x14ac:dyDescent="0.2">
      <c r="B226" s="14" t="s">
        <v>74</v>
      </c>
      <c r="C226" s="7"/>
      <c r="D226" s="8"/>
      <c r="E226" s="9"/>
      <c r="F226" s="144">
        <f t="shared" ref="F226:Q226" si="840">F143-F225</f>
        <v>0</v>
      </c>
      <c r="G226" s="145">
        <f t="shared" si="840"/>
        <v>0</v>
      </c>
      <c r="H226" s="145">
        <f t="shared" si="840"/>
        <v>0</v>
      </c>
      <c r="I226" s="145">
        <f t="shared" si="840"/>
        <v>0</v>
      </c>
      <c r="J226" s="145">
        <f t="shared" si="840"/>
        <v>0</v>
      </c>
      <c r="K226" s="145">
        <f t="shared" si="840"/>
        <v>0</v>
      </c>
      <c r="L226" s="145">
        <f t="shared" si="840"/>
        <v>0</v>
      </c>
      <c r="M226" s="145">
        <f t="shared" si="840"/>
        <v>0</v>
      </c>
      <c r="N226" s="145">
        <f t="shared" si="840"/>
        <v>0</v>
      </c>
      <c r="O226" s="145">
        <f t="shared" si="840"/>
        <v>-500</v>
      </c>
      <c r="P226" s="145">
        <f t="shared" si="840"/>
        <v>-500</v>
      </c>
      <c r="Q226" s="146">
        <f t="shared" si="840"/>
        <v>-500</v>
      </c>
      <c r="R226" s="148">
        <f t="shared" si="751"/>
        <v>-1500</v>
      </c>
      <c r="S226" s="7"/>
      <c r="T226" s="8"/>
      <c r="U226" s="9"/>
      <c r="V226" s="257">
        <f t="shared" ref="V226:AG226" si="841">V143-V225</f>
        <v>-800</v>
      </c>
      <c r="W226" s="235">
        <f t="shared" si="841"/>
        <v>-800</v>
      </c>
      <c r="X226" s="235">
        <f t="shared" si="841"/>
        <v>-800</v>
      </c>
      <c r="Y226" s="235">
        <f t="shared" si="841"/>
        <v>-16400</v>
      </c>
      <c r="Z226" s="235">
        <f t="shared" si="841"/>
        <v>-16400</v>
      </c>
      <c r="AA226" s="235">
        <f t="shared" si="841"/>
        <v>-16400</v>
      </c>
      <c r="AB226" s="235">
        <f t="shared" si="841"/>
        <v>-38633.333333333336</v>
      </c>
      <c r="AC226" s="235">
        <f t="shared" si="841"/>
        <v>-40674.333333333336</v>
      </c>
      <c r="AD226" s="235">
        <f t="shared" si="841"/>
        <v>-40674.333333333336</v>
      </c>
      <c r="AE226" s="235">
        <f t="shared" si="841"/>
        <v>-43294.333333333336</v>
      </c>
      <c r="AF226" s="235">
        <f t="shared" si="841"/>
        <v>-43294.333333333336</v>
      </c>
      <c r="AG226" s="258">
        <f t="shared" si="841"/>
        <v>-43294.333333333336</v>
      </c>
      <c r="AH226" s="237">
        <f t="shared" si="802"/>
        <v>-301465.00000000006</v>
      </c>
      <c r="AI226" s="7"/>
      <c r="AJ226" s="8"/>
      <c r="AK226" s="9"/>
      <c r="AL226" s="351">
        <f t="shared" ref="AL226:AV226" si="842">AL143-AL225</f>
        <v>-61308.92566666667</v>
      </c>
      <c r="AM226" s="349">
        <f t="shared" si="842"/>
        <v>-48926.516833333342</v>
      </c>
      <c r="AN226" s="349">
        <f t="shared" si="842"/>
        <v>-39345.349583333344</v>
      </c>
      <c r="AO226" s="349">
        <f t="shared" si="842"/>
        <v>-44135.933208333336</v>
      </c>
      <c r="AP226" s="349">
        <f t="shared" si="842"/>
        <v>-41740.641395833351</v>
      </c>
      <c r="AQ226" s="349">
        <f t="shared" si="842"/>
        <v>-42938.787302083329</v>
      </c>
      <c r="AR226" s="349">
        <f t="shared" si="842"/>
        <v>-42339.21434895834</v>
      </c>
      <c r="AS226" s="349">
        <f t="shared" si="842"/>
        <v>-43684.000825520845</v>
      </c>
      <c r="AT226" s="349">
        <f t="shared" si="842"/>
        <v>-163872.59758723958</v>
      </c>
      <c r="AU226" s="349">
        <f t="shared" si="842"/>
        <v>-133399.73920638018</v>
      </c>
      <c r="AV226" s="349">
        <f t="shared" si="842"/>
        <v>-120866.11839680985</v>
      </c>
      <c r="AW226" s="370">
        <f>AW143-AW225</f>
        <v>-127132.92880159503</v>
      </c>
      <c r="AX226" s="350">
        <f t="shared" si="804"/>
        <v>-909690.75315608713</v>
      </c>
      <c r="AY226" s="7"/>
      <c r="AZ226" s="8"/>
      <c r="BA226" s="9"/>
      <c r="BB226" s="439">
        <f t="shared" ref="BB226:BM226" si="843">BB143-BB225</f>
        <v>-178770.05998226049</v>
      </c>
      <c r="BC226" s="437">
        <f t="shared" si="843"/>
        <v>-78856.54129792907</v>
      </c>
      <c r="BD226" s="437">
        <f t="shared" si="843"/>
        <v>-54994.30119581474</v>
      </c>
      <c r="BE226" s="437">
        <f t="shared" si="843"/>
        <v>-64512.560263591469</v>
      </c>
      <c r="BF226" s="437">
        <f t="shared" si="843"/>
        <v>-60682.499285045371</v>
      </c>
      <c r="BG226" s="437">
        <f t="shared" si="843"/>
        <v>-75735.035993957834</v>
      </c>
      <c r="BH226" s="437">
        <f t="shared" si="843"/>
        <v>-75112.644588200259</v>
      </c>
      <c r="BI226" s="437">
        <f t="shared" si="843"/>
        <v>-75450.621518584725</v>
      </c>
      <c r="BJ226" s="437">
        <f t="shared" si="843"/>
        <v>-75343.973568502173</v>
      </c>
      <c r="BK226" s="437">
        <f t="shared" si="843"/>
        <v>-75374.657717847498</v>
      </c>
      <c r="BL226" s="437">
        <f t="shared" si="843"/>
        <v>-75352.680906257709</v>
      </c>
      <c r="BM226" s="459">
        <f t="shared" si="843"/>
        <v>-75351.8563730233</v>
      </c>
      <c r="BN226" s="438">
        <f t="shared" si="806"/>
        <v>-965537.4326910146</v>
      </c>
      <c r="BO226" s="7"/>
      <c r="BP226" s="8"/>
      <c r="BQ226" s="9"/>
      <c r="BR226" s="439">
        <f t="shared" ref="BR226:CC226" si="844">BR143-BR225</f>
        <v>-116828.50161972566</v>
      </c>
      <c r="BS226" s="437">
        <f t="shared" si="844"/>
        <v>221894.75473189651</v>
      </c>
      <c r="BT226" s="437">
        <f t="shared" si="844"/>
        <v>367038.64184617408</v>
      </c>
      <c r="BU226" s="437">
        <f t="shared" si="844"/>
        <v>309739.9347348506</v>
      </c>
      <c r="BV226" s="437">
        <f t="shared" si="844"/>
        <v>333322.63434696972</v>
      </c>
      <c r="BW226" s="437">
        <f t="shared" si="844"/>
        <v>324470.59417376242</v>
      </c>
      <c r="BX226" s="437">
        <f t="shared" si="844"/>
        <v>328519.44495573099</v>
      </c>
      <c r="BY226" s="437">
        <f t="shared" si="844"/>
        <v>327219.81001654343</v>
      </c>
      <c r="BZ226" s="437">
        <f t="shared" si="844"/>
        <v>328078.58119411854</v>
      </c>
      <c r="CA226" s="437">
        <f t="shared" si="844"/>
        <v>328075.15027475083</v>
      </c>
      <c r="CB226" s="437">
        <f t="shared" si="844"/>
        <v>328375.04050020227</v>
      </c>
      <c r="CC226" s="437">
        <f t="shared" si="844"/>
        <v>328515.36253551365</v>
      </c>
      <c r="CD226" s="438">
        <f t="shared" si="759"/>
        <v>3408421.4476907873</v>
      </c>
      <c r="CF226" s="7"/>
      <c r="CG226" s="8"/>
      <c r="CH226" s="9"/>
      <c r="CI226" s="439">
        <f t="shared" ref="CI226:CT226" si="845">CI143-CI225</f>
        <v>536699.53977427969</v>
      </c>
      <c r="CJ226" s="437">
        <f t="shared" si="845"/>
        <v>835357.26488665619</v>
      </c>
      <c r="CK226" s="437">
        <f t="shared" si="845"/>
        <v>939263.64304187067</v>
      </c>
      <c r="CL226" s="437">
        <f t="shared" si="845"/>
        <v>913863.27884022391</v>
      </c>
      <c r="CM226" s="437">
        <f t="shared" si="845"/>
        <v>920718.2589356472</v>
      </c>
      <c r="CN226" s="437">
        <f t="shared" si="845"/>
        <v>919446.07307617634</v>
      </c>
      <c r="CO226" s="437">
        <f t="shared" si="845"/>
        <v>920150.73380988056</v>
      </c>
      <c r="CP226" s="437">
        <f t="shared" si="845"/>
        <v>920175.88736168726</v>
      </c>
      <c r="CQ226" s="437">
        <f t="shared" si="845"/>
        <v>920430.65911706386</v>
      </c>
      <c r="CR226" s="437">
        <f t="shared" si="845"/>
        <v>920625.55005363177</v>
      </c>
      <c r="CS226" s="437">
        <f t="shared" si="845"/>
        <v>920803.30696047598</v>
      </c>
      <c r="CT226" s="437">
        <f t="shared" si="845"/>
        <v>920957.03741962661</v>
      </c>
      <c r="CU226" s="438">
        <f t="shared" si="761"/>
        <v>10588491.23327722</v>
      </c>
      <c r="CW226" s="7"/>
      <c r="CX226" s="8"/>
      <c r="CY226" s="9"/>
      <c r="CZ226" s="439">
        <f t="shared" ref="CZ226:DK226" si="846">CZ143-CZ225</f>
        <v>1719613.1279632214</v>
      </c>
      <c r="DA226" s="437">
        <f t="shared" si="846"/>
        <v>2532042.3828911213</v>
      </c>
      <c r="DB226" s="437">
        <f t="shared" si="846"/>
        <v>2440085.7511339244</v>
      </c>
      <c r="DC226" s="437">
        <f t="shared" si="846"/>
        <v>2464384.5696223862</v>
      </c>
      <c r="DD226" s="437">
        <f t="shared" si="846"/>
        <v>2459454.8492307868</v>
      </c>
      <c r="DE226" s="437">
        <f t="shared" si="846"/>
        <v>2439329.7051137225</v>
      </c>
      <c r="DF226" s="437">
        <f t="shared" si="846"/>
        <v>2439648.6709965612</v>
      </c>
      <c r="DG226" s="437">
        <f t="shared" si="846"/>
        <v>2440175.2319498099</v>
      </c>
      <c r="DH226" s="437">
        <f t="shared" si="846"/>
        <v>2440675.4500824623</v>
      </c>
      <c r="DI226" s="437">
        <f t="shared" si="846"/>
        <v>2441137.3028738941</v>
      </c>
      <c r="DJ226" s="437">
        <f t="shared" si="846"/>
        <v>2441536.7898350558</v>
      </c>
      <c r="DK226" s="437">
        <f t="shared" si="846"/>
        <v>2441886.093233909</v>
      </c>
      <c r="DL226" s="438">
        <f t="shared" si="763"/>
        <v>28699969.924926855</v>
      </c>
    </row>
    <row r="227" spans="2:117" x14ac:dyDescent="0.2">
      <c r="B227" s="45" t="s">
        <v>75</v>
      </c>
      <c r="C227" s="7"/>
      <c r="D227" s="8"/>
      <c r="E227" s="9"/>
      <c r="F227" s="46" t="e">
        <f t="shared" ref="F227:R227" si="847">F226/F138</f>
        <v>#DIV/0!</v>
      </c>
      <c r="G227" s="47" t="e">
        <f t="shared" si="847"/>
        <v>#DIV/0!</v>
      </c>
      <c r="H227" s="47" t="e">
        <f t="shared" si="847"/>
        <v>#DIV/0!</v>
      </c>
      <c r="I227" s="47" t="e">
        <f t="shared" si="847"/>
        <v>#DIV/0!</v>
      </c>
      <c r="J227" s="47" t="e">
        <f t="shared" si="847"/>
        <v>#DIV/0!</v>
      </c>
      <c r="K227" s="47" t="e">
        <f t="shared" si="847"/>
        <v>#DIV/0!</v>
      </c>
      <c r="L227" s="47" t="e">
        <f t="shared" si="847"/>
        <v>#DIV/0!</v>
      </c>
      <c r="M227" s="47" t="e">
        <f t="shared" si="847"/>
        <v>#DIV/0!</v>
      </c>
      <c r="N227" s="47" t="e">
        <f t="shared" si="847"/>
        <v>#DIV/0!</v>
      </c>
      <c r="O227" s="47" t="e">
        <f t="shared" si="847"/>
        <v>#DIV/0!</v>
      </c>
      <c r="P227" s="47" t="e">
        <f t="shared" si="847"/>
        <v>#DIV/0!</v>
      </c>
      <c r="Q227" s="48" t="e">
        <f t="shared" si="847"/>
        <v>#DIV/0!</v>
      </c>
      <c r="R227" s="49" t="e">
        <f t="shared" si="847"/>
        <v>#DIV/0!</v>
      </c>
      <c r="S227" s="7"/>
      <c r="T227" s="8"/>
      <c r="U227" s="9"/>
      <c r="V227" s="268" t="e">
        <f t="shared" ref="V227:AH227" si="848">V226/V138</f>
        <v>#DIV/0!</v>
      </c>
      <c r="W227" s="269" t="e">
        <f t="shared" si="848"/>
        <v>#DIV/0!</v>
      </c>
      <c r="X227" s="269" t="e">
        <f t="shared" si="848"/>
        <v>#DIV/0!</v>
      </c>
      <c r="Y227" s="269" t="e">
        <f t="shared" si="848"/>
        <v>#DIV/0!</v>
      </c>
      <c r="Z227" s="269" t="e">
        <f t="shared" si="848"/>
        <v>#DIV/0!</v>
      </c>
      <c r="AA227" s="269" t="e">
        <f t="shared" si="848"/>
        <v>#DIV/0!</v>
      </c>
      <c r="AB227" s="269" t="e">
        <f t="shared" si="848"/>
        <v>#DIV/0!</v>
      </c>
      <c r="AC227" s="269" t="e">
        <f t="shared" si="848"/>
        <v>#DIV/0!</v>
      </c>
      <c r="AD227" s="269" t="e">
        <f t="shared" si="848"/>
        <v>#DIV/0!</v>
      </c>
      <c r="AE227" s="269" t="e">
        <f t="shared" si="848"/>
        <v>#DIV/0!</v>
      </c>
      <c r="AF227" s="269" t="e">
        <f t="shared" si="848"/>
        <v>#DIV/0!</v>
      </c>
      <c r="AG227" s="270" t="e">
        <f t="shared" si="848"/>
        <v>#DIV/0!</v>
      </c>
      <c r="AH227" s="271" t="e">
        <f t="shared" si="848"/>
        <v>#DIV/0!</v>
      </c>
      <c r="AI227" s="7"/>
      <c r="AJ227" s="8"/>
      <c r="AK227" s="9"/>
      <c r="AL227" s="380">
        <f t="shared" ref="AL227:AX227" si="849">AL226/AL138</f>
        <v>-6.3547441485697709</v>
      </c>
      <c r="AM227" s="381">
        <f t="shared" si="849"/>
        <v>-0.78019885026945024</v>
      </c>
      <c r="AN227" s="381">
        <f t="shared" si="849"/>
        <v>-0.46607919729109448</v>
      </c>
      <c r="AO227" s="381">
        <f t="shared" si="849"/>
        <v>-0.59996626249498375</v>
      </c>
      <c r="AP227" s="381">
        <f t="shared" si="849"/>
        <v>-0.5284235558974858</v>
      </c>
      <c r="AQ227" s="381">
        <f t="shared" si="849"/>
        <v>-0.5629289654793338</v>
      </c>
      <c r="AR227" s="381">
        <f t="shared" si="849"/>
        <v>-0.54536831664618834</v>
      </c>
      <c r="AS227" s="381">
        <f t="shared" si="849"/>
        <v>-0.56765046528986418</v>
      </c>
      <c r="AT227" s="381">
        <f t="shared" si="849"/>
        <v>-1.8232579602519319</v>
      </c>
      <c r="AU227" s="381">
        <f t="shared" si="849"/>
        <v>-0.83940668845826893</v>
      </c>
      <c r="AV227" s="381">
        <f t="shared" si="849"/>
        <v>-0.64523776155212187</v>
      </c>
      <c r="AW227" s="382">
        <f t="shared" si="849"/>
        <v>-0.73435933788538355</v>
      </c>
      <c r="AX227" s="383">
        <f t="shared" si="849"/>
        <v>-0.79142100687250938</v>
      </c>
      <c r="AY227" s="7"/>
      <c r="AZ227" s="8"/>
      <c r="BA227" s="9"/>
      <c r="BB227" s="470">
        <f t="shared" ref="BB227:BN227" si="850">BB226/BB138</f>
        <v>-0.55511744396281415</v>
      </c>
      <c r="BC227" s="471">
        <f t="shared" si="850"/>
        <v>-0.15155663046955326</v>
      </c>
      <c r="BD227" s="471">
        <f t="shared" si="850"/>
        <v>-9.5750501483429687E-2</v>
      </c>
      <c r="BE227" s="471">
        <f t="shared" si="850"/>
        <v>-0.11670977993603314</v>
      </c>
      <c r="BF227" s="471">
        <f t="shared" si="850"/>
        <v>-0.10808766531044486</v>
      </c>
      <c r="BG227" s="471">
        <f t="shared" si="850"/>
        <v>-0.13573174062498722</v>
      </c>
      <c r="BH227" s="471">
        <f t="shared" si="850"/>
        <v>-0.13428059377442927</v>
      </c>
      <c r="BI227" s="471">
        <f t="shared" si="850"/>
        <v>-0.13501576988422168</v>
      </c>
      <c r="BJ227" s="471">
        <f t="shared" si="850"/>
        <v>-0.13476934043170344</v>
      </c>
      <c r="BK227" s="471">
        <f t="shared" si="850"/>
        <v>-0.13484362372591463</v>
      </c>
      <c r="BL227" s="471">
        <f t="shared" si="850"/>
        <v>-0.1347940657179337</v>
      </c>
      <c r="BM227" s="472">
        <f t="shared" si="850"/>
        <v>-0.13479451343402407</v>
      </c>
      <c r="BN227" s="473">
        <f t="shared" si="850"/>
        <v>-0.14985543109018842</v>
      </c>
      <c r="BO227" s="7"/>
      <c r="BP227" s="8"/>
      <c r="BQ227" s="9"/>
      <c r="BR227" s="470">
        <f t="shared" ref="BR227:CD227" si="851">BR226/BR138</f>
        <v>-0.14989050441738896</v>
      </c>
      <c r="BS227" s="471">
        <f t="shared" si="851"/>
        <v>0.14352560827884225</v>
      </c>
      <c r="BT227" s="471">
        <f t="shared" si="851"/>
        <v>0.19584433387200501</v>
      </c>
      <c r="BU227" s="471">
        <f t="shared" si="851"/>
        <v>0.17763872046980786</v>
      </c>
      <c r="BV227" s="471">
        <f t="shared" si="851"/>
        <v>0.18553916015998118</v>
      </c>
      <c r="BW227" s="471">
        <f t="shared" si="851"/>
        <v>0.18270294097085432</v>
      </c>
      <c r="BX227" s="471">
        <f t="shared" si="851"/>
        <v>0.18407758305515332</v>
      </c>
      <c r="BY227" s="471">
        <f t="shared" si="851"/>
        <v>0.18366309140177656</v>
      </c>
      <c r="BZ227" s="471">
        <f t="shared" si="851"/>
        <v>0.18397900223159461</v>
      </c>
      <c r="CA227" s="471">
        <f t="shared" si="851"/>
        <v>0.18400833712807607</v>
      </c>
      <c r="CB227" s="471">
        <f t="shared" si="851"/>
        <v>0.18413325559868399</v>
      </c>
      <c r="CC227" s="472">
        <f t="shared" si="851"/>
        <v>0.18420232961103403</v>
      </c>
      <c r="CD227" s="473">
        <f t="shared" si="851"/>
        <v>0.16860866224445387</v>
      </c>
      <c r="CF227" s="7"/>
      <c r="CG227" s="8"/>
      <c r="CH227" s="9"/>
      <c r="CI227" s="470">
        <f t="shared" ref="CI227:CU227" si="852">CI226/CI138</f>
        <v>0.21522852096635994</v>
      </c>
      <c r="CJ227" s="471">
        <f t="shared" si="852"/>
        <v>0.2644061371979568</v>
      </c>
      <c r="CK227" s="471">
        <f t="shared" si="852"/>
        <v>0.27673016911505288</v>
      </c>
      <c r="CL227" s="471">
        <f t="shared" si="852"/>
        <v>0.27393720496872515</v>
      </c>
      <c r="CM227" s="471">
        <f t="shared" si="852"/>
        <v>0.27475383592581881</v>
      </c>
      <c r="CN227" s="471">
        <f t="shared" si="852"/>
        <v>0.27464605077029053</v>
      </c>
      <c r="CO227" s="471">
        <f t="shared" si="852"/>
        <v>0.27475677144785587</v>
      </c>
      <c r="CP227" s="471">
        <f t="shared" si="852"/>
        <v>0.27476147906317566</v>
      </c>
      <c r="CQ227" s="471">
        <f t="shared" si="852"/>
        <v>0.27481398025098419</v>
      </c>
      <c r="CR227" s="471">
        <f t="shared" si="852"/>
        <v>0.27485682164593589</v>
      </c>
      <c r="CS227" s="471">
        <f t="shared" si="852"/>
        <v>0.27489514148023403</v>
      </c>
      <c r="CT227" s="472">
        <f t="shared" si="852"/>
        <v>0.27492845862854104</v>
      </c>
      <c r="CU227" s="473">
        <f t="shared" si="852"/>
        <v>0.27026503062652513</v>
      </c>
      <c r="CW227" s="7"/>
      <c r="CX227" s="8"/>
      <c r="CY227" s="9"/>
      <c r="CZ227" s="470">
        <f t="shared" ref="CZ227:DL227" si="853">CZ226/CZ138</f>
        <v>0.31515954051345985</v>
      </c>
      <c r="DA227" s="471">
        <f t="shared" si="853"/>
        <v>0.34780272206791346</v>
      </c>
      <c r="DB227" s="471">
        <f t="shared" si="853"/>
        <v>0.34511839879067169</v>
      </c>
      <c r="DC227" s="471">
        <f t="shared" si="853"/>
        <v>0.34592458353045802</v>
      </c>
      <c r="DD227" s="471">
        <f t="shared" si="853"/>
        <v>0.34582948148137399</v>
      </c>
      <c r="DE227" s="471">
        <f t="shared" si="853"/>
        <v>0.34280314592953787</v>
      </c>
      <c r="DF227" s="471">
        <f t="shared" si="853"/>
        <v>0.34285480808439411</v>
      </c>
      <c r="DG227" s="471">
        <f t="shared" si="853"/>
        <v>0.34289011178827278</v>
      </c>
      <c r="DH227" s="471">
        <f t="shared" si="853"/>
        <v>0.3429377118507142</v>
      </c>
      <c r="DI227" s="471">
        <f t="shared" si="853"/>
        <v>0.34297995896860001</v>
      </c>
      <c r="DJ227" s="471">
        <f t="shared" si="853"/>
        <v>0.343016967715223</v>
      </c>
      <c r="DK227" s="472">
        <f t="shared" si="853"/>
        <v>0.34304913763751982</v>
      </c>
      <c r="DL227" s="473">
        <f t="shared" si="853"/>
        <v>0.34223279606401957</v>
      </c>
    </row>
    <row r="228" spans="2:117" x14ac:dyDescent="0.2">
      <c r="B228" s="14" t="s">
        <v>76</v>
      </c>
      <c r="C228" s="7" t="s">
        <v>77</v>
      </c>
      <c r="D228" s="100">
        <v>0</v>
      </c>
      <c r="E228" s="141"/>
      <c r="F228" s="17">
        <f>$D228*(D265)</f>
        <v>0</v>
      </c>
      <c r="G228" s="17">
        <f t="shared" ref="G228:Q228" si="854">$D228*(F233)</f>
        <v>0</v>
      </c>
      <c r="H228" s="17">
        <f t="shared" si="854"/>
        <v>0</v>
      </c>
      <c r="I228" s="17">
        <f t="shared" si="854"/>
        <v>0</v>
      </c>
      <c r="J228" s="17">
        <f t="shared" si="854"/>
        <v>0</v>
      </c>
      <c r="K228" s="17">
        <f t="shared" si="854"/>
        <v>0</v>
      </c>
      <c r="L228" s="17">
        <f t="shared" si="854"/>
        <v>0</v>
      </c>
      <c r="M228" s="17">
        <f t="shared" si="854"/>
        <v>0</v>
      </c>
      <c r="N228" s="17">
        <f t="shared" si="854"/>
        <v>0</v>
      </c>
      <c r="O228" s="17">
        <f t="shared" si="854"/>
        <v>0</v>
      </c>
      <c r="P228" s="17">
        <f t="shared" si="854"/>
        <v>0</v>
      </c>
      <c r="Q228" s="17">
        <f t="shared" si="854"/>
        <v>0</v>
      </c>
      <c r="R228" s="18">
        <f>SUM(F228:Q228)</f>
        <v>0</v>
      </c>
      <c r="S228" s="7" t="s">
        <v>77</v>
      </c>
      <c r="T228" s="100">
        <v>1E-3</v>
      </c>
      <c r="U228" s="141"/>
      <c r="V228" s="242">
        <f>$D228*(T265)</f>
        <v>0</v>
      </c>
      <c r="W228" s="242">
        <f t="shared" ref="W228:AG228" si="855">$D228*(V233)</f>
        <v>0</v>
      </c>
      <c r="X228" s="242">
        <f t="shared" si="855"/>
        <v>0</v>
      </c>
      <c r="Y228" s="242">
        <f t="shared" si="855"/>
        <v>0</v>
      </c>
      <c r="Z228" s="242">
        <f t="shared" si="855"/>
        <v>0</v>
      </c>
      <c r="AA228" s="242">
        <f t="shared" si="855"/>
        <v>0</v>
      </c>
      <c r="AB228" s="242">
        <f t="shared" si="855"/>
        <v>0</v>
      </c>
      <c r="AC228" s="242">
        <f t="shared" si="855"/>
        <v>0</v>
      </c>
      <c r="AD228" s="242">
        <f t="shared" si="855"/>
        <v>0</v>
      </c>
      <c r="AE228" s="242">
        <f t="shared" si="855"/>
        <v>0</v>
      </c>
      <c r="AF228" s="242">
        <f t="shared" si="855"/>
        <v>0</v>
      </c>
      <c r="AG228" s="242">
        <f t="shared" si="855"/>
        <v>0</v>
      </c>
      <c r="AH228" s="227">
        <f>SUM(V228:AG228)</f>
        <v>0</v>
      </c>
      <c r="AI228" s="7" t="s">
        <v>77</v>
      </c>
      <c r="AJ228" s="100">
        <v>1E-3</v>
      </c>
      <c r="AK228" s="141"/>
      <c r="AL228" s="327">
        <f>$D228*(AJ265)</f>
        <v>0</v>
      </c>
      <c r="AM228" s="327">
        <f t="shared" ref="AM228:AW228" si="856">$D228*(AL233)</f>
        <v>0</v>
      </c>
      <c r="AN228" s="327">
        <f t="shared" si="856"/>
        <v>0</v>
      </c>
      <c r="AO228" s="327">
        <f t="shared" si="856"/>
        <v>0</v>
      </c>
      <c r="AP228" s="327">
        <f t="shared" si="856"/>
        <v>0</v>
      </c>
      <c r="AQ228" s="327">
        <f t="shared" si="856"/>
        <v>0</v>
      </c>
      <c r="AR228" s="327">
        <f t="shared" si="856"/>
        <v>0</v>
      </c>
      <c r="AS228" s="327">
        <f t="shared" si="856"/>
        <v>0</v>
      </c>
      <c r="AT228" s="327">
        <f t="shared" si="856"/>
        <v>0</v>
      </c>
      <c r="AU228" s="327">
        <f t="shared" si="856"/>
        <v>0</v>
      </c>
      <c r="AV228" s="327">
        <f t="shared" si="856"/>
        <v>0</v>
      </c>
      <c r="AW228" s="327">
        <f t="shared" si="856"/>
        <v>0</v>
      </c>
      <c r="AX228" s="328">
        <f>SUM(AL228:AW228)</f>
        <v>0</v>
      </c>
      <c r="AY228" s="7" t="s">
        <v>77</v>
      </c>
      <c r="AZ228" s="100">
        <v>1E-3</v>
      </c>
      <c r="BA228" s="141"/>
      <c r="BB228" s="418">
        <f>$D228*(AZ265)</f>
        <v>0</v>
      </c>
      <c r="BC228" s="418">
        <f t="shared" ref="BC228:BM228" si="857">$D228*(BB233)</f>
        <v>0</v>
      </c>
      <c r="BD228" s="418">
        <f t="shared" si="857"/>
        <v>0</v>
      </c>
      <c r="BE228" s="418">
        <f t="shared" si="857"/>
        <v>0</v>
      </c>
      <c r="BF228" s="418">
        <f t="shared" si="857"/>
        <v>0</v>
      </c>
      <c r="BG228" s="418">
        <f t="shared" si="857"/>
        <v>0</v>
      </c>
      <c r="BH228" s="418">
        <f t="shared" si="857"/>
        <v>0</v>
      </c>
      <c r="BI228" s="418">
        <f t="shared" si="857"/>
        <v>0</v>
      </c>
      <c r="BJ228" s="418">
        <f t="shared" si="857"/>
        <v>0</v>
      </c>
      <c r="BK228" s="418">
        <f t="shared" si="857"/>
        <v>0</v>
      </c>
      <c r="BL228" s="418">
        <f t="shared" si="857"/>
        <v>0</v>
      </c>
      <c r="BM228" s="418">
        <f t="shared" si="857"/>
        <v>0</v>
      </c>
      <c r="BN228" s="419">
        <f>SUM(BB228:BM228)</f>
        <v>0</v>
      </c>
      <c r="BO228" s="7" t="s">
        <v>77</v>
      </c>
      <c r="BP228" s="100">
        <v>1E-3</v>
      </c>
      <c r="BQ228" s="141"/>
      <c r="BR228" s="418">
        <f>$D228*(BP265)</f>
        <v>0</v>
      </c>
      <c r="BS228" s="418">
        <f t="shared" ref="BS228:CC228" si="858">$D228*(BR233)</f>
        <v>0</v>
      </c>
      <c r="BT228" s="418">
        <f t="shared" si="858"/>
        <v>0</v>
      </c>
      <c r="BU228" s="418">
        <f t="shared" si="858"/>
        <v>0</v>
      </c>
      <c r="BV228" s="418">
        <f t="shared" si="858"/>
        <v>0</v>
      </c>
      <c r="BW228" s="418">
        <f t="shared" si="858"/>
        <v>0</v>
      </c>
      <c r="BX228" s="418">
        <f t="shared" si="858"/>
        <v>0</v>
      </c>
      <c r="BY228" s="418">
        <f t="shared" si="858"/>
        <v>0</v>
      </c>
      <c r="BZ228" s="418">
        <f t="shared" si="858"/>
        <v>0</v>
      </c>
      <c r="CA228" s="418">
        <f t="shared" si="858"/>
        <v>0</v>
      </c>
      <c r="CB228" s="418">
        <f t="shared" si="858"/>
        <v>0</v>
      </c>
      <c r="CC228" s="418">
        <f t="shared" si="858"/>
        <v>0</v>
      </c>
      <c r="CD228" s="419">
        <f>SUM(BR228:CC228)</f>
        <v>0</v>
      </c>
      <c r="CF228" s="7" t="s">
        <v>77</v>
      </c>
      <c r="CG228" s="100">
        <v>1E-3</v>
      </c>
      <c r="CH228" s="141"/>
      <c r="CI228" s="418">
        <f>$D228*(CG265)</f>
        <v>0</v>
      </c>
      <c r="CJ228" s="418">
        <f t="shared" ref="CJ228:CT228" si="859">$D228*(CI233)</f>
        <v>0</v>
      </c>
      <c r="CK228" s="418">
        <f t="shared" si="859"/>
        <v>0</v>
      </c>
      <c r="CL228" s="418">
        <f t="shared" si="859"/>
        <v>0</v>
      </c>
      <c r="CM228" s="418">
        <f t="shared" si="859"/>
        <v>0</v>
      </c>
      <c r="CN228" s="418">
        <f t="shared" si="859"/>
        <v>0</v>
      </c>
      <c r="CO228" s="418">
        <f t="shared" si="859"/>
        <v>0</v>
      </c>
      <c r="CP228" s="418">
        <f t="shared" si="859"/>
        <v>0</v>
      </c>
      <c r="CQ228" s="418">
        <f t="shared" si="859"/>
        <v>0</v>
      </c>
      <c r="CR228" s="418">
        <f t="shared" si="859"/>
        <v>0</v>
      </c>
      <c r="CS228" s="418">
        <f t="shared" si="859"/>
        <v>0</v>
      </c>
      <c r="CT228" s="418">
        <f t="shared" si="859"/>
        <v>0</v>
      </c>
      <c r="CU228" s="419">
        <f>SUM(CI228:CT228)</f>
        <v>0</v>
      </c>
      <c r="CW228" s="7" t="s">
        <v>77</v>
      </c>
      <c r="CX228" s="100">
        <v>1E-3</v>
      </c>
      <c r="CY228" s="141"/>
      <c r="CZ228" s="418">
        <f>$D228*(CX265)</f>
        <v>0</v>
      </c>
      <c r="DA228" s="418">
        <f t="shared" ref="DA228:DK228" si="860">$D228*(CZ233)</f>
        <v>0</v>
      </c>
      <c r="DB228" s="418">
        <f t="shared" si="860"/>
        <v>0</v>
      </c>
      <c r="DC228" s="418">
        <f t="shared" si="860"/>
        <v>0</v>
      </c>
      <c r="DD228" s="418">
        <f t="shared" si="860"/>
        <v>0</v>
      </c>
      <c r="DE228" s="418">
        <f t="shared" si="860"/>
        <v>0</v>
      </c>
      <c r="DF228" s="418">
        <f t="shared" si="860"/>
        <v>0</v>
      </c>
      <c r="DG228" s="418">
        <f t="shared" si="860"/>
        <v>0</v>
      </c>
      <c r="DH228" s="418">
        <f t="shared" si="860"/>
        <v>0</v>
      </c>
      <c r="DI228" s="418">
        <f t="shared" si="860"/>
        <v>0</v>
      </c>
      <c r="DJ228" s="418">
        <f t="shared" si="860"/>
        <v>0</v>
      </c>
      <c r="DK228" s="418">
        <f t="shared" si="860"/>
        <v>0</v>
      </c>
      <c r="DL228" s="419">
        <f>SUM(CZ228:DK228)</f>
        <v>0</v>
      </c>
    </row>
    <row r="229" spans="2:117" x14ac:dyDescent="0.2">
      <c r="B229" s="24" t="s">
        <v>78</v>
      </c>
      <c r="C229" s="25"/>
      <c r="D229" s="33"/>
      <c r="E229" s="76"/>
      <c r="F229" s="28">
        <f>F226+F228</f>
        <v>0</v>
      </c>
      <c r="G229" s="27">
        <f t="shared" ref="G229:Q229" si="861">G226+G228</f>
        <v>0</v>
      </c>
      <c r="H229" s="27">
        <f t="shared" si="861"/>
        <v>0</v>
      </c>
      <c r="I229" s="27">
        <f t="shared" si="861"/>
        <v>0</v>
      </c>
      <c r="J229" s="27">
        <f t="shared" si="861"/>
        <v>0</v>
      </c>
      <c r="K229" s="27">
        <f t="shared" si="861"/>
        <v>0</v>
      </c>
      <c r="L229" s="27">
        <f>L226+L228</f>
        <v>0</v>
      </c>
      <c r="M229" s="27">
        <f>M226+M228</f>
        <v>0</v>
      </c>
      <c r="N229" s="27">
        <f t="shared" si="861"/>
        <v>0</v>
      </c>
      <c r="O229" s="27">
        <f t="shared" si="861"/>
        <v>-500</v>
      </c>
      <c r="P229" s="27">
        <f t="shared" si="861"/>
        <v>-500</v>
      </c>
      <c r="Q229" s="38">
        <f t="shared" si="861"/>
        <v>-500</v>
      </c>
      <c r="R229" s="32">
        <f>SUM(F229:Q229)</f>
        <v>-1500</v>
      </c>
      <c r="S229" s="25"/>
      <c r="T229" s="33"/>
      <c r="U229" s="76"/>
      <c r="V229" s="250">
        <f>V226+V228</f>
        <v>-800</v>
      </c>
      <c r="W229" s="251">
        <f t="shared" ref="W229:AG229" si="862">W226+W228</f>
        <v>-800</v>
      </c>
      <c r="X229" s="251">
        <f t="shared" si="862"/>
        <v>-800</v>
      </c>
      <c r="Y229" s="251">
        <f t="shared" si="862"/>
        <v>-16400</v>
      </c>
      <c r="Z229" s="251">
        <f t="shared" si="862"/>
        <v>-16400</v>
      </c>
      <c r="AA229" s="251">
        <f t="shared" si="862"/>
        <v>-16400</v>
      </c>
      <c r="AB229" s="251">
        <f t="shared" si="862"/>
        <v>-38633.333333333336</v>
      </c>
      <c r="AC229" s="251">
        <f t="shared" si="862"/>
        <v>-40674.333333333336</v>
      </c>
      <c r="AD229" s="251">
        <f t="shared" si="862"/>
        <v>-40674.333333333336</v>
      </c>
      <c r="AE229" s="251">
        <f t="shared" si="862"/>
        <v>-43294.333333333336</v>
      </c>
      <c r="AF229" s="251">
        <f t="shared" si="862"/>
        <v>-43294.333333333336</v>
      </c>
      <c r="AG229" s="252">
        <f t="shared" si="862"/>
        <v>-43294.333333333336</v>
      </c>
      <c r="AH229" s="253">
        <f>SUM(V229:AG229)</f>
        <v>-301465.00000000006</v>
      </c>
      <c r="AI229" s="25"/>
      <c r="AJ229" s="33"/>
      <c r="AK229" s="76"/>
      <c r="AL229" s="363">
        <f t="shared" ref="AL229:AW229" si="863">AL226+AL228</f>
        <v>-61308.92566666667</v>
      </c>
      <c r="AM229" s="364">
        <f t="shared" si="863"/>
        <v>-48926.516833333342</v>
      </c>
      <c r="AN229" s="364">
        <f t="shared" si="863"/>
        <v>-39345.349583333344</v>
      </c>
      <c r="AO229" s="364">
        <f t="shared" si="863"/>
        <v>-44135.933208333336</v>
      </c>
      <c r="AP229" s="364">
        <f t="shared" si="863"/>
        <v>-41740.641395833351</v>
      </c>
      <c r="AQ229" s="364">
        <f t="shared" si="863"/>
        <v>-42938.787302083329</v>
      </c>
      <c r="AR229" s="364">
        <f t="shared" si="863"/>
        <v>-42339.21434895834</v>
      </c>
      <c r="AS229" s="364">
        <f t="shared" si="863"/>
        <v>-43684.000825520845</v>
      </c>
      <c r="AT229" s="364">
        <f t="shared" si="863"/>
        <v>-163872.59758723958</v>
      </c>
      <c r="AU229" s="364">
        <f t="shared" si="863"/>
        <v>-133399.73920638018</v>
      </c>
      <c r="AV229" s="364">
        <f t="shared" si="863"/>
        <v>-120866.11839680985</v>
      </c>
      <c r="AW229" s="365">
        <f t="shared" si="863"/>
        <v>-127132.92880159503</v>
      </c>
      <c r="AX229" s="366">
        <f>SUM(AL229:AW229)</f>
        <v>-909690.75315608713</v>
      </c>
      <c r="AY229" s="25"/>
      <c r="AZ229" s="33"/>
      <c r="BA229" s="76"/>
      <c r="BB229" s="452">
        <f t="shared" ref="BB229:BM229" si="864">BB226+BB228</f>
        <v>-178770.05998226049</v>
      </c>
      <c r="BC229" s="453">
        <f t="shared" si="864"/>
        <v>-78856.54129792907</v>
      </c>
      <c r="BD229" s="453">
        <f t="shared" si="864"/>
        <v>-54994.30119581474</v>
      </c>
      <c r="BE229" s="453">
        <f t="shared" si="864"/>
        <v>-64512.560263591469</v>
      </c>
      <c r="BF229" s="453">
        <f t="shared" si="864"/>
        <v>-60682.499285045371</v>
      </c>
      <c r="BG229" s="453">
        <f t="shared" si="864"/>
        <v>-75735.035993957834</v>
      </c>
      <c r="BH229" s="453">
        <f t="shared" si="864"/>
        <v>-75112.644588200259</v>
      </c>
      <c r="BI229" s="453">
        <f t="shared" si="864"/>
        <v>-75450.621518584725</v>
      </c>
      <c r="BJ229" s="453">
        <f t="shared" si="864"/>
        <v>-75343.973568502173</v>
      </c>
      <c r="BK229" s="453">
        <f t="shared" si="864"/>
        <v>-75374.657717847498</v>
      </c>
      <c r="BL229" s="453">
        <f t="shared" si="864"/>
        <v>-75352.680906257709</v>
      </c>
      <c r="BM229" s="454">
        <f t="shared" si="864"/>
        <v>-75351.8563730233</v>
      </c>
      <c r="BN229" s="455">
        <f>SUM(BB229:BM229)</f>
        <v>-965537.4326910146</v>
      </c>
      <c r="BO229" s="25"/>
      <c r="BP229" s="33"/>
      <c r="BQ229" s="76"/>
      <c r="BR229" s="452">
        <f t="shared" ref="BR229:CC229" si="865">BR226+BR228</f>
        <v>-116828.50161972566</v>
      </c>
      <c r="BS229" s="453">
        <f t="shared" si="865"/>
        <v>221894.75473189651</v>
      </c>
      <c r="BT229" s="453">
        <f t="shared" si="865"/>
        <v>367038.64184617408</v>
      </c>
      <c r="BU229" s="453">
        <f t="shared" si="865"/>
        <v>309739.9347348506</v>
      </c>
      <c r="BV229" s="453">
        <f t="shared" si="865"/>
        <v>333322.63434696972</v>
      </c>
      <c r="BW229" s="453">
        <f t="shared" si="865"/>
        <v>324470.59417376242</v>
      </c>
      <c r="BX229" s="453">
        <f t="shared" si="865"/>
        <v>328519.44495573099</v>
      </c>
      <c r="BY229" s="453">
        <f t="shared" si="865"/>
        <v>327219.81001654343</v>
      </c>
      <c r="BZ229" s="453">
        <f t="shared" si="865"/>
        <v>328078.58119411854</v>
      </c>
      <c r="CA229" s="453">
        <f t="shared" si="865"/>
        <v>328075.15027475083</v>
      </c>
      <c r="CB229" s="453">
        <f t="shared" si="865"/>
        <v>328375.04050020227</v>
      </c>
      <c r="CC229" s="453">
        <f t="shared" si="865"/>
        <v>328515.36253551365</v>
      </c>
      <c r="CD229" s="455">
        <f>SUM(BR229:CC229)</f>
        <v>3408421.4476907873</v>
      </c>
      <c r="CE229" s="421" t="e">
        <f>CD229/R259</f>
        <v>#DIV/0!</v>
      </c>
      <c r="CF229" s="25"/>
      <c r="CG229" s="33"/>
      <c r="CH229" s="76"/>
      <c r="CI229" s="452">
        <f t="shared" ref="CI229:CT229" si="866">CI226+CI228</f>
        <v>536699.53977427969</v>
      </c>
      <c r="CJ229" s="453">
        <f t="shared" si="866"/>
        <v>835357.26488665619</v>
      </c>
      <c r="CK229" s="453">
        <f t="shared" si="866"/>
        <v>939263.64304187067</v>
      </c>
      <c r="CL229" s="453">
        <f t="shared" si="866"/>
        <v>913863.27884022391</v>
      </c>
      <c r="CM229" s="453">
        <f t="shared" si="866"/>
        <v>920718.2589356472</v>
      </c>
      <c r="CN229" s="453">
        <f t="shared" si="866"/>
        <v>919446.07307617634</v>
      </c>
      <c r="CO229" s="453">
        <f t="shared" si="866"/>
        <v>920150.73380988056</v>
      </c>
      <c r="CP229" s="453">
        <f t="shared" si="866"/>
        <v>920175.88736168726</v>
      </c>
      <c r="CQ229" s="453">
        <f t="shared" si="866"/>
        <v>920430.65911706386</v>
      </c>
      <c r="CR229" s="453">
        <f t="shared" si="866"/>
        <v>920625.55005363177</v>
      </c>
      <c r="CS229" s="453">
        <f t="shared" si="866"/>
        <v>920803.30696047598</v>
      </c>
      <c r="CT229" s="453">
        <f t="shared" si="866"/>
        <v>920957.03741962661</v>
      </c>
      <c r="CU229" s="455">
        <f>SUM(CI229:CT229)</f>
        <v>10588491.23327722</v>
      </c>
      <c r="CV229" s="421" t="e">
        <f>CU229/AI259</f>
        <v>#DIV/0!</v>
      </c>
      <c r="CW229" s="25"/>
      <c r="CX229" s="33"/>
      <c r="CY229" s="76"/>
      <c r="CZ229" s="452">
        <f t="shared" ref="CZ229:DK229" si="867">CZ226+CZ228</f>
        <v>1719613.1279632214</v>
      </c>
      <c r="DA229" s="453">
        <f t="shared" si="867"/>
        <v>2532042.3828911213</v>
      </c>
      <c r="DB229" s="453">
        <f t="shared" si="867"/>
        <v>2440085.7511339244</v>
      </c>
      <c r="DC229" s="453">
        <f t="shared" si="867"/>
        <v>2464384.5696223862</v>
      </c>
      <c r="DD229" s="453">
        <f t="shared" si="867"/>
        <v>2459454.8492307868</v>
      </c>
      <c r="DE229" s="453">
        <f t="shared" si="867"/>
        <v>2439329.7051137225</v>
      </c>
      <c r="DF229" s="453">
        <f t="shared" si="867"/>
        <v>2439648.6709965612</v>
      </c>
      <c r="DG229" s="453">
        <f t="shared" si="867"/>
        <v>2440175.2319498099</v>
      </c>
      <c r="DH229" s="453">
        <f t="shared" si="867"/>
        <v>2440675.4500824623</v>
      </c>
      <c r="DI229" s="453">
        <f t="shared" si="867"/>
        <v>2441137.3028738941</v>
      </c>
      <c r="DJ229" s="453">
        <f t="shared" si="867"/>
        <v>2441536.7898350558</v>
      </c>
      <c r="DK229" s="453">
        <f t="shared" si="867"/>
        <v>2441886.093233909</v>
      </c>
      <c r="DL229" s="455">
        <f>SUM(CZ229:DK229)</f>
        <v>28699969.924926855</v>
      </c>
      <c r="DM229" s="421" t="e">
        <f>DL229/AZ259</f>
        <v>#DIV/0!</v>
      </c>
    </row>
    <row r="230" spans="2:117" x14ac:dyDescent="0.2">
      <c r="B230" s="34"/>
      <c r="C230" s="35"/>
      <c r="D230" s="36"/>
      <c r="E230" s="81"/>
      <c r="F230" s="10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97"/>
      <c r="S230" s="35"/>
      <c r="T230" s="36"/>
      <c r="U230" s="81"/>
      <c r="V230" s="245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21"/>
      <c r="AI230" s="35"/>
      <c r="AJ230" s="36"/>
      <c r="AK230" s="81"/>
      <c r="AL230" s="359"/>
      <c r="AM230" s="360"/>
      <c r="AN230" s="360"/>
      <c r="AO230" s="360"/>
      <c r="AP230" s="360"/>
      <c r="AQ230" s="360"/>
      <c r="AR230" s="360"/>
      <c r="AS230" s="360"/>
      <c r="AT230" s="360"/>
      <c r="AU230" s="360"/>
      <c r="AV230" s="360"/>
      <c r="AW230" s="360"/>
      <c r="AX230" s="320"/>
      <c r="AY230" s="35"/>
      <c r="AZ230" s="36"/>
      <c r="BA230" s="81"/>
      <c r="BB230" s="447"/>
      <c r="BC230" s="448"/>
      <c r="BD230" s="448"/>
      <c r="BE230" s="448"/>
      <c r="BF230" s="448"/>
      <c r="BG230" s="448"/>
      <c r="BH230" s="448"/>
      <c r="BI230" s="448"/>
      <c r="BJ230" s="448"/>
      <c r="BK230" s="448"/>
      <c r="BL230" s="448"/>
      <c r="BM230" s="448"/>
      <c r="BN230" s="410"/>
      <c r="BO230" s="35"/>
      <c r="BP230" s="36"/>
      <c r="BQ230" s="81"/>
      <c r="BR230" s="447"/>
      <c r="BS230" s="448"/>
      <c r="BT230" s="448"/>
      <c r="BU230" s="448"/>
      <c r="BV230" s="448"/>
      <c r="BW230" s="448"/>
      <c r="BX230" s="448"/>
      <c r="BY230" s="448"/>
      <c r="BZ230" s="448"/>
      <c r="CA230" s="448"/>
      <c r="CB230" s="448"/>
      <c r="CC230" s="448"/>
      <c r="CD230" s="410"/>
      <c r="CF230" s="35"/>
      <c r="CG230" s="36"/>
      <c r="CH230" s="81"/>
      <c r="CI230" s="447"/>
      <c r="CJ230" s="448"/>
      <c r="CK230" s="448"/>
      <c r="CL230" s="448"/>
      <c r="CM230" s="448"/>
      <c r="CN230" s="448"/>
      <c r="CO230" s="448"/>
      <c r="CP230" s="448"/>
      <c r="CQ230" s="448"/>
      <c r="CR230" s="448"/>
      <c r="CS230" s="448"/>
      <c r="CT230" s="448"/>
      <c r="CU230" s="410"/>
      <c r="CW230" s="35"/>
      <c r="CX230" s="36"/>
      <c r="CY230" s="81"/>
      <c r="CZ230" s="447"/>
      <c r="DA230" s="448"/>
      <c r="DB230" s="448"/>
      <c r="DC230" s="448"/>
      <c r="DD230" s="448"/>
      <c r="DE230" s="448"/>
      <c r="DF230" s="448"/>
      <c r="DG230" s="448"/>
      <c r="DH230" s="448"/>
      <c r="DI230" s="448"/>
      <c r="DJ230" s="448"/>
      <c r="DK230" s="448"/>
      <c r="DL230" s="410"/>
    </row>
    <row r="231" spans="2:117" x14ac:dyDescent="0.2">
      <c r="B231" s="14"/>
      <c r="C231" s="7"/>
      <c r="D231" s="8"/>
      <c r="E231" s="9"/>
      <c r="F231" s="29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13"/>
      <c r="S231" s="7"/>
      <c r="T231" s="8"/>
      <c r="U231" s="9"/>
      <c r="V231" s="218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22"/>
      <c r="AI231" s="7"/>
      <c r="AJ231" s="8"/>
      <c r="AK231" s="9"/>
      <c r="AL231" s="317"/>
      <c r="AM231" s="318"/>
      <c r="AN231" s="318"/>
      <c r="AO231" s="318"/>
      <c r="AP231" s="318"/>
      <c r="AQ231" s="318"/>
      <c r="AR231" s="318"/>
      <c r="AS231" s="318"/>
      <c r="AT231" s="318"/>
      <c r="AU231" s="318"/>
      <c r="AV231" s="318"/>
      <c r="AW231" s="318"/>
      <c r="AX231" s="321"/>
      <c r="AY231" s="7"/>
      <c r="AZ231" s="8"/>
      <c r="BA231" s="9"/>
      <c r="BB231" s="407"/>
      <c r="BC231" s="408"/>
      <c r="BD231" s="408"/>
      <c r="BE231" s="408"/>
      <c r="BF231" s="408"/>
      <c r="BG231" s="408"/>
      <c r="BH231" s="408"/>
      <c r="BI231" s="408"/>
      <c r="BJ231" s="408"/>
      <c r="BK231" s="408"/>
      <c r="BL231" s="408"/>
      <c r="BM231" s="408"/>
      <c r="BN231" s="411"/>
      <c r="BO231" s="7"/>
      <c r="BP231" s="8"/>
      <c r="BQ231" s="9"/>
      <c r="BR231" s="407"/>
      <c r="BS231" s="408"/>
      <c r="BT231" s="408"/>
      <c r="BU231" s="408"/>
      <c r="BV231" s="408"/>
      <c r="BW231" s="408"/>
      <c r="BX231" s="408"/>
      <c r="BY231" s="408"/>
      <c r="BZ231" s="408"/>
      <c r="CA231" s="408"/>
      <c r="CB231" s="408"/>
      <c r="CC231" s="408"/>
      <c r="CD231" s="411"/>
      <c r="CF231" s="7"/>
      <c r="CG231" s="8"/>
      <c r="CH231" s="9"/>
      <c r="CI231" s="407"/>
      <c r="CJ231" s="408"/>
      <c r="CK231" s="408"/>
      <c r="CL231" s="408"/>
      <c r="CM231" s="408"/>
      <c r="CN231" s="408"/>
      <c r="CO231" s="408"/>
      <c r="CP231" s="408"/>
      <c r="CQ231" s="408"/>
      <c r="CR231" s="408"/>
      <c r="CS231" s="408"/>
      <c r="CT231" s="408"/>
      <c r="CU231" s="411"/>
      <c r="CW231" s="7"/>
      <c r="CX231" s="8"/>
      <c r="CY231" s="9"/>
      <c r="CZ231" s="407"/>
      <c r="DA231" s="408"/>
      <c r="DB231" s="408"/>
      <c r="DC231" s="408"/>
      <c r="DD231" s="408"/>
      <c r="DE231" s="408"/>
      <c r="DF231" s="408"/>
      <c r="DG231" s="408"/>
      <c r="DH231" s="408"/>
      <c r="DI231" s="408"/>
      <c r="DJ231" s="408"/>
      <c r="DK231" s="408"/>
      <c r="DL231" s="411"/>
    </row>
    <row r="232" spans="2:117" x14ac:dyDescent="0.2">
      <c r="B232" s="6" t="s">
        <v>79</v>
      </c>
      <c r="C232" s="7"/>
      <c r="D232" s="8"/>
      <c r="E232" s="9"/>
      <c r="F232" s="29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13"/>
      <c r="S232" s="7"/>
      <c r="T232" s="8"/>
      <c r="U232" s="9"/>
      <c r="V232" s="218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22"/>
      <c r="AI232" s="7"/>
      <c r="AJ232" s="8"/>
      <c r="AK232" s="9"/>
      <c r="AL232" s="317"/>
      <c r="AM232" s="318"/>
      <c r="AN232" s="318"/>
      <c r="AO232" s="318"/>
      <c r="AP232" s="318"/>
      <c r="AQ232" s="318"/>
      <c r="AR232" s="318"/>
      <c r="AS232" s="318"/>
      <c r="AT232" s="318"/>
      <c r="AU232" s="318"/>
      <c r="AV232" s="318"/>
      <c r="AW232" s="318"/>
      <c r="AX232" s="321"/>
      <c r="AY232" s="7"/>
      <c r="AZ232" s="8"/>
      <c r="BA232" s="9"/>
      <c r="BB232" s="407"/>
      <c r="BC232" s="408"/>
      <c r="BD232" s="408"/>
      <c r="BE232" s="408"/>
      <c r="BF232" s="408"/>
      <c r="BG232" s="408"/>
      <c r="BH232" s="408"/>
      <c r="BI232" s="408"/>
      <c r="BJ232" s="408"/>
      <c r="BK232" s="408"/>
      <c r="BL232" s="408"/>
      <c r="BM232" s="408"/>
      <c r="BN232" s="411"/>
      <c r="BO232" s="7"/>
      <c r="BP232" s="8"/>
      <c r="BQ232" s="9"/>
      <c r="BR232" s="407"/>
      <c r="BS232" s="408"/>
      <c r="BT232" s="408"/>
      <c r="BU232" s="408"/>
      <c r="BV232" s="408"/>
      <c r="BW232" s="408"/>
      <c r="BX232" s="408"/>
      <c r="BY232" s="408"/>
      <c r="BZ232" s="408"/>
      <c r="CA232" s="408"/>
      <c r="CB232" s="408"/>
      <c r="CC232" s="408"/>
      <c r="CD232" s="411"/>
      <c r="CF232" s="7"/>
      <c r="CG232" s="8"/>
      <c r="CH232" s="9"/>
      <c r="CI232" s="407"/>
      <c r="CJ232" s="408"/>
      <c r="CK232" s="408"/>
      <c r="CL232" s="408"/>
      <c r="CM232" s="408"/>
      <c r="CN232" s="408"/>
      <c r="CO232" s="408"/>
      <c r="CP232" s="408"/>
      <c r="CQ232" s="408"/>
      <c r="CR232" s="408"/>
      <c r="CS232" s="408"/>
      <c r="CT232" s="408"/>
      <c r="CU232" s="411"/>
      <c r="CW232" s="7"/>
      <c r="CX232" s="8"/>
      <c r="CY232" s="9"/>
      <c r="CZ232" s="407"/>
      <c r="DA232" s="408"/>
      <c r="DB232" s="408"/>
      <c r="DC232" s="408"/>
      <c r="DD232" s="408"/>
      <c r="DE232" s="408"/>
      <c r="DF232" s="408"/>
      <c r="DG232" s="408"/>
      <c r="DH232" s="408"/>
      <c r="DI232" s="408"/>
      <c r="DJ232" s="408"/>
      <c r="DK232" s="408"/>
      <c r="DL232" s="411"/>
    </row>
    <row r="233" spans="2:117" x14ac:dyDescent="0.2">
      <c r="B233" s="53" t="s">
        <v>80</v>
      </c>
      <c r="C233" s="7"/>
      <c r="D233" s="8"/>
      <c r="E233" s="9"/>
      <c r="F233" s="54">
        <f>F267</f>
        <v>0</v>
      </c>
      <c r="G233" s="55">
        <f t="shared" ref="G233:Q233" si="868">G267</f>
        <v>0</v>
      </c>
      <c r="H233" s="55">
        <f t="shared" si="868"/>
        <v>0</v>
      </c>
      <c r="I233" s="55">
        <f t="shared" si="868"/>
        <v>0</v>
      </c>
      <c r="J233" s="55">
        <f t="shared" si="868"/>
        <v>0</v>
      </c>
      <c r="K233" s="55">
        <f t="shared" si="868"/>
        <v>0</v>
      </c>
      <c r="L233" s="55">
        <f>L267</f>
        <v>0</v>
      </c>
      <c r="M233" s="55">
        <f t="shared" si="868"/>
        <v>0</v>
      </c>
      <c r="N233" s="55">
        <f t="shared" si="868"/>
        <v>0</v>
      </c>
      <c r="O233" s="55">
        <f t="shared" si="868"/>
        <v>-500</v>
      </c>
      <c r="P233" s="55">
        <f t="shared" si="868"/>
        <v>-1000</v>
      </c>
      <c r="Q233" s="55">
        <f t="shared" si="868"/>
        <v>-1500</v>
      </c>
      <c r="R233" s="105">
        <f>Q233</f>
        <v>-1500</v>
      </c>
      <c r="S233" s="7"/>
      <c r="T233" s="8"/>
      <c r="U233" s="9"/>
      <c r="V233" s="272">
        <f t="shared" ref="V233:AG233" si="869">V267</f>
        <v>-800</v>
      </c>
      <c r="W233" s="273">
        <f t="shared" si="869"/>
        <v>-1600</v>
      </c>
      <c r="X233" s="273">
        <f t="shared" si="869"/>
        <v>-2400</v>
      </c>
      <c r="Y233" s="273">
        <f t="shared" si="869"/>
        <v>-18800</v>
      </c>
      <c r="Z233" s="273">
        <f t="shared" si="869"/>
        <v>-35200</v>
      </c>
      <c r="AA233" s="273">
        <f t="shared" si="869"/>
        <v>-51600</v>
      </c>
      <c r="AB233" s="273">
        <f t="shared" si="869"/>
        <v>-90233.333333333343</v>
      </c>
      <c r="AC233" s="273">
        <f t="shared" si="869"/>
        <v>-130907.66666666669</v>
      </c>
      <c r="AD233" s="273">
        <f t="shared" si="869"/>
        <v>-171582.00000000003</v>
      </c>
      <c r="AE233" s="273">
        <f t="shared" si="869"/>
        <v>-214876.33333333337</v>
      </c>
      <c r="AF233" s="273">
        <f t="shared" si="869"/>
        <v>-258170.66666666672</v>
      </c>
      <c r="AG233" s="273">
        <f t="shared" si="869"/>
        <v>-301465.00000000006</v>
      </c>
      <c r="AH233" s="274">
        <f>AG233</f>
        <v>-301465.00000000006</v>
      </c>
      <c r="AI233" s="7"/>
      <c r="AJ233" s="8"/>
      <c r="AK233" s="9"/>
      <c r="AL233" s="384">
        <f t="shared" ref="AL233:AW233" si="870">AL267</f>
        <v>-362773.92566666671</v>
      </c>
      <c r="AM233" s="385">
        <f t="shared" si="870"/>
        <v>-411700.44250000006</v>
      </c>
      <c r="AN233" s="385">
        <f t="shared" si="870"/>
        <v>-451045.79208333342</v>
      </c>
      <c r="AO233" s="385">
        <f t="shared" si="870"/>
        <v>-495181.72529166675</v>
      </c>
      <c r="AP233" s="385">
        <f t="shared" si="870"/>
        <v>-536922.36668750015</v>
      </c>
      <c r="AQ233" s="385">
        <f t="shared" si="870"/>
        <v>-579861.15398958349</v>
      </c>
      <c r="AR233" s="385">
        <f t="shared" si="870"/>
        <v>-622200.36833854183</v>
      </c>
      <c r="AS233" s="385">
        <f t="shared" si="870"/>
        <v>-665884.36916406266</v>
      </c>
      <c r="AT233" s="385">
        <f t="shared" si="870"/>
        <v>-829756.96675130224</v>
      </c>
      <c r="AU233" s="385">
        <f t="shared" si="870"/>
        <v>-963156.70595768245</v>
      </c>
      <c r="AV233" s="385">
        <f t="shared" si="870"/>
        <v>-1084022.8243544924</v>
      </c>
      <c r="AW233" s="385">
        <f t="shared" si="870"/>
        <v>-1211155.7531560874</v>
      </c>
      <c r="AX233" s="386">
        <f>AW233</f>
        <v>-1211155.7531560874</v>
      </c>
      <c r="AY233" s="7"/>
      <c r="AZ233" s="8"/>
      <c r="BA233" s="9"/>
      <c r="BB233" s="474">
        <f t="shared" ref="BB233:BM233" si="871">BB267</f>
        <v>-1389925.8131383478</v>
      </c>
      <c r="BC233" s="475">
        <f t="shared" si="871"/>
        <v>-1468782.3544362769</v>
      </c>
      <c r="BD233" s="475">
        <f t="shared" si="871"/>
        <v>-1523776.6556320917</v>
      </c>
      <c r="BE233" s="475">
        <f t="shared" si="871"/>
        <v>-1588289.215895683</v>
      </c>
      <c r="BF233" s="475">
        <f t="shared" si="871"/>
        <v>-1648971.7151807284</v>
      </c>
      <c r="BG233" s="475">
        <f t="shared" si="871"/>
        <v>-1724706.7511746862</v>
      </c>
      <c r="BH233" s="475">
        <f t="shared" si="871"/>
        <v>-1799819.3957628864</v>
      </c>
      <c r="BI233" s="475">
        <f t="shared" si="871"/>
        <v>-1875270.0172814711</v>
      </c>
      <c r="BJ233" s="475">
        <f t="shared" si="871"/>
        <v>-1950613.9908499732</v>
      </c>
      <c r="BK233" s="475">
        <f t="shared" si="871"/>
        <v>-2025988.6485678207</v>
      </c>
      <c r="BL233" s="475">
        <f t="shared" si="871"/>
        <v>-2101341.3294740785</v>
      </c>
      <c r="BM233" s="475">
        <f t="shared" si="871"/>
        <v>-2176693.1858471017</v>
      </c>
      <c r="BN233" s="476">
        <f>BM233</f>
        <v>-2176693.1858471017</v>
      </c>
      <c r="BO233" s="7"/>
      <c r="BP233" s="8"/>
      <c r="BQ233" s="9"/>
      <c r="BR233" s="474">
        <f>BR267</f>
        <v>-2293521.6874668272</v>
      </c>
      <c r="BS233" s="475">
        <f t="shared" ref="BS233:CC233" si="872">BS267</f>
        <v>-2071626.9327349307</v>
      </c>
      <c r="BT233" s="475">
        <f t="shared" si="872"/>
        <v>-1704588.2908887565</v>
      </c>
      <c r="BU233" s="475">
        <f t="shared" si="872"/>
        <v>-1394848.3561539059</v>
      </c>
      <c r="BV233" s="475">
        <f t="shared" si="872"/>
        <v>-1061525.7218069362</v>
      </c>
      <c r="BW233" s="475">
        <f t="shared" si="872"/>
        <v>-737055.12763317372</v>
      </c>
      <c r="BX233" s="475">
        <f t="shared" si="872"/>
        <v>-408535.68267744273</v>
      </c>
      <c r="BY233" s="475">
        <f t="shared" si="872"/>
        <v>-81315.872660899302</v>
      </c>
      <c r="BZ233" s="475">
        <f t="shared" si="872"/>
        <v>246762.70853321924</v>
      </c>
      <c r="CA233" s="475">
        <f>CA267</f>
        <v>574837.85880797007</v>
      </c>
      <c r="CB233" s="475">
        <f t="shared" si="872"/>
        <v>903212.89930817229</v>
      </c>
      <c r="CC233" s="475">
        <f t="shared" si="872"/>
        <v>1231728.261843686</v>
      </c>
      <c r="CD233" s="476">
        <f>CC233</f>
        <v>1231728.261843686</v>
      </c>
      <c r="CF233" s="7"/>
      <c r="CG233" s="8"/>
      <c r="CH233" s="9"/>
      <c r="CI233" s="474">
        <f>CI267</f>
        <v>536699.53977427969</v>
      </c>
      <c r="CJ233" s="475">
        <f t="shared" ref="CJ233:CQ233" si="873">CJ267</f>
        <v>1372056.8046609359</v>
      </c>
      <c r="CK233" s="475">
        <f t="shared" si="873"/>
        <v>2311320.4477028064</v>
      </c>
      <c r="CL233" s="475">
        <f t="shared" si="873"/>
        <v>3225183.7265430302</v>
      </c>
      <c r="CM233" s="475">
        <f t="shared" si="873"/>
        <v>4145901.9854786773</v>
      </c>
      <c r="CN233" s="475">
        <f t="shared" si="873"/>
        <v>5065348.0585548533</v>
      </c>
      <c r="CO233" s="475">
        <f t="shared" si="873"/>
        <v>5985498.7923647342</v>
      </c>
      <c r="CP233" s="475">
        <f t="shared" si="873"/>
        <v>6905674.6797264218</v>
      </c>
      <c r="CQ233" s="475">
        <f t="shared" si="873"/>
        <v>7826105.3388434853</v>
      </c>
      <c r="CR233" s="475">
        <f>CR267</f>
        <v>8746730.8888971172</v>
      </c>
      <c r="CS233" s="475">
        <f>CS267</f>
        <v>9667534.1958575938</v>
      </c>
      <c r="CT233" s="475">
        <f>CT267</f>
        <v>10588491.23327722</v>
      </c>
      <c r="CU233" s="476">
        <f>CT233</f>
        <v>10588491.23327722</v>
      </c>
      <c r="CW233" s="7"/>
      <c r="CX233" s="8"/>
      <c r="CY233" s="9"/>
      <c r="CZ233" s="474">
        <f>CZ267</f>
        <v>1719613.1279632214</v>
      </c>
      <c r="DA233" s="475">
        <f t="shared" ref="DA233:DH233" si="874">DA267</f>
        <v>4251655.510854343</v>
      </c>
      <c r="DB233" s="475">
        <f t="shared" si="874"/>
        <v>6691741.2619882673</v>
      </c>
      <c r="DC233" s="475">
        <f t="shared" si="874"/>
        <v>9156125.8316106535</v>
      </c>
      <c r="DD233" s="475">
        <f t="shared" si="874"/>
        <v>11615580.68084144</v>
      </c>
      <c r="DE233" s="475">
        <f t="shared" si="874"/>
        <v>14054910.385955162</v>
      </c>
      <c r="DF233" s="475">
        <f t="shared" si="874"/>
        <v>16494559.056951724</v>
      </c>
      <c r="DG233" s="475">
        <f t="shared" si="874"/>
        <v>18934734.288901534</v>
      </c>
      <c r="DH233" s="475">
        <f t="shared" si="874"/>
        <v>21375409.738983996</v>
      </c>
      <c r="DI233" s="475">
        <f>DI267</f>
        <v>23816547.041857891</v>
      </c>
      <c r="DJ233" s="475">
        <f>DJ267</f>
        <v>26258083.831692945</v>
      </c>
      <c r="DK233" s="475">
        <f>DK267</f>
        <v>28699969.924926855</v>
      </c>
      <c r="DL233" s="476">
        <f>DK233</f>
        <v>28699969.924926855</v>
      </c>
    </row>
    <row r="234" spans="2:117" outlineLevel="1" x14ac:dyDescent="0.2">
      <c r="B234" s="56" t="s">
        <v>81</v>
      </c>
      <c r="C234" s="7" t="s">
        <v>82</v>
      </c>
      <c r="D234" s="103">
        <v>0</v>
      </c>
      <c r="E234" s="140"/>
      <c r="F234" s="55">
        <f t="shared" ref="F234:Q234" si="875">$D234*(F138+F228)</f>
        <v>0</v>
      </c>
      <c r="G234" s="55">
        <f t="shared" si="875"/>
        <v>0</v>
      </c>
      <c r="H234" s="55">
        <f t="shared" si="875"/>
        <v>0</v>
      </c>
      <c r="I234" s="55">
        <f t="shared" si="875"/>
        <v>0</v>
      </c>
      <c r="J234" s="55">
        <f t="shared" si="875"/>
        <v>0</v>
      </c>
      <c r="K234" s="55">
        <f t="shared" si="875"/>
        <v>0</v>
      </c>
      <c r="L234" s="55">
        <f t="shared" si="875"/>
        <v>0</v>
      </c>
      <c r="M234" s="55">
        <f t="shared" si="875"/>
        <v>0</v>
      </c>
      <c r="N234" s="55">
        <f t="shared" si="875"/>
        <v>0</v>
      </c>
      <c r="O234" s="55">
        <f t="shared" si="875"/>
        <v>0</v>
      </c>
      <c r="P234" s="55">
        <f t="shared" si="875"/>
        <v>0</v>
      </c>
      <c r="Q234" s="55">
        <f t="shared" si="875"/>
        <v>0</v>
      </c>
      <c r="R234" s="105">
        <f>Q234</f>
        <v>0</v>
      </c>
      <c r="S234" s="7" t="s">
        <v>82</v>
      </c>
      <c r="T234" s="103">
        <v>0.5</v>
      </c>
      <c r="U234" s="140"/>
      <c r="V234" s="273">
        <f t="shared" ref="V234:AG234" si="876">$D234*(V138+V228)</f>
        <v>0</v>
      </c>
      <c r="W234" s="273">
        <f t="shared" si="876"/>
        <v>0</v>
      </c>
      <c r="X234" s="273">
        <f t="shared" si="876"/>
        <v>0</v>
      </c>
      <c r="Y234" s="273">
        <f t="shared" si="876"/>
        <v>0</v>
      </c>
      <c r="Z234" s="273">
        <f t="shared" si="876"/>
        <v>0</v>
      </c>
      <c r="AA234" s="273">
        <f t="shared" si="876"/>
        <v>0</v>
      </c>
      <c r="AB234" s="273">
        <f t="shared" si="876"/>
        <v>0</v>
      </c>
      <c r="AC234" s="273">
        <f t="shared" si="876"/>
        <v>0</v>
      </c>
      <c r="AD234" s="273">
        <f t="shared" si="876"/>
        <v>0</v>
      </c>
      <c r="AE234" s="273">
        <f t="shared" si="876"/>
        <v>0</v>
      </c>
      <c r="AF234" s="273">
        <f t="shared" si="876"/>
        <v>0</v>
      </c>
      <c r="AG234" s="273">
        <f t="shared" si="876"/>
        <v>0</v>
      </c>
      <c r="AH234" s="274">
        <f>AG234</f>
        <v>0</v>
      </c>
      <c r="AI234" s="7" t="s">
        <v>82</v>
      </c>
      <c r="AJ234" s="103">
        <v>0.5</v>
      </c>
      <c r="AK234" s="140"/>
      <c r="AL234" s="385">
        <f t="shared" ref="AL234:AW234" si="877">$D234*(AL138+AL228)</f>
        <v>0</v>
      </c>
      <c r="AM234" s="385">
        <f t="shared" si="877"/>
        <v>0</v>
      </c>
      <c r="AN234" s="385">
        <f t="shared" si="877"/>
        <v>0</v>
      </c>
      <c r="AO234" s="385">
        <f t="shared" si="877"/>
        <v>0</v>
      </c>
      <c r="AP234" s="385">
        <f t="shared" si="877"/>
        <v>0</v>
      </c>
      <c r="AQ234" s="385">
        <f t="shared" si="877"/>
        <v>0</v>
      </c>
      <c r="AR234" s="385">
        <f t="shared" si="877"/>
        <v>0</v>
      </c>
      <c r="AS234" s="385">
        <f t="shared" si="877"/>
        <v>0</v>
      </c>
      <c r="AT234" s="385">
        <f t="shared" si="877"/>
        <v>0</v>
      </c>
      <c r="AU234" s="385">
        <f t="shared" si="877"/>
        <v>0</v>
      </c>
      <c r="AV234" s="385">
        <f t="shared" si="877"/>
        <v>0</v>
      </c>
      <c r="AW234" s="385">
        <f t="shared" si="877"/>
        <v>0</v>
      </c>
      <c r="AX234" s="386">
        <f>AW234</f>
        <v>0</v>
      </c>
      <c r="AY234" s="7" t="s">
        <v>82</v>
      </c>
      <c r="AZ234" s="103">
        <v>0.5</v>
      </c>
      <c r="BA234" s="140"/>
      <c r="BB234" s="475">
        <f t="shared" ref="BB234:BM234" si="878">$D234*(BB138+BB228)</f>
        <v>0</v>
      </c>
      <c r="BC234" s="475">
        <f t="shared" si="878"/>
        <v>0</v>
      </c>
      <c r="BD234" s="475">
        <f t="shared" si="878"/>
        <v>0</v>
      </c>
      <c r="BE234" s="475">
        <f t="shared" si="878"/>
        <v>0</v>
      </c>
      <c r="BF234" s="475">
        <f t="shared" si="878"/>
        <v>0</v>
      </c>
      <c r="BG234" s="475">
        <f t="shared" si="878"/>
        <v>0</v>
      </c>
      <c r="BH234" s="475">
        <f t="shared" si="878"/>
        <v>0</v>
      </c>
      <c r="BI234" s="475">
        <f t="shared" si="878"/>
        <v>0</v>
      </c>
      <c r="BJ234" s="475">
        <f t="shared" si="878"/>
        <v>0</v>
      </c>
      <c r="BK234" s="475">
        <f t="shared" si="878"/>
        <v>0</v>
      </c>
      <c r="BL234" s="475">
        <f t="shared" si="878"/>
        <v>0</v>
      </c>
      <c r="BM234" s="475">
        <f t="shared" si="878"/>
        <v>0</v>
      </c>
      <c r="BN234" s="476">
        <f>BM234</f>
        <v>0</v>
      </c>
      <c r="BO234" s="7" t="s">
        <v>82</v>
      </c>
      <c r="BP234" s="103">
        <v>0.5</v>
      </c>
      <c r="BQ234" s="140"/>
      <c r="BR234" s="475">
        <f t="shared" ref="BR234:CC234" si="879">$D234*(BR138+BR228)</f>
        <v>0</v>
      </c>
      <c r="BS234" s="475">
        <f t="shared" si="879"/>
        <v>0</v>
      </c>
      <c r="BT234" s="475">
        <f t="shared" si="879"/>
        <v>0</v>
      </c>
      <c r="BU234" s="475">
        <f t="shared" si="879"/>
        <v>0</v>
      </c>
      <c r="BV234" s="475">
        <f t="shared" si="879"/>
        <v>0</v>
      </c>
      <c r="BW234" s="475">
        <f t="shared" si="879"/>
        <v>0</v>
      </c>
      <c r="BX234" s="475">
        <f t="shared" si="879"/>
        <v>0</v>
      </c>
      <c r="BY234" s="475">
        <f t="shared" si="879"/>
        <v>0</v>
      </c>
      <c r="BZ234" s="475">
        <f t="shared" si="879"/>
        <v>0</v>
      </c>
      <c r="CA234" s="475">
        <f t="shared" si="879"/>
        <v>0</v>
      </c>
      <c r="CB234" s="475">
        <f t="shared" si="879"/>
        <v>0</v>
      </c>
      <c r="CC234" s="475">
        <f t="shared" si="879"/>
        <v>0</v>
      </c>
      <c r="CD234" s="476">
        <f>CC234</f>
        <v>0</v>
      </c>
      <c r="CF234" s="7" t="s">
        <v>82</v>
      </c>
      <c r="CG234" s="103">
        <v>0.5</v>
      </c>
      <c r="CH234" s="140"/>
      <c r="CI234" s="475">
        <f t="shared" ref="CI234:CT234" si="880">$D234*(CI138+CI228)</f>
        <v>0</v>
      </c>
      <c r="CJ234" s="475">
        <f t="shared" si="880"/>
        <v>0</v>
      </c>
      <c r="CK234" s="475">
        <f t="shared" si="880"/>
        <v>0</v>
      </c>
      <c r="CL234" s="475">
        <f t="shared" si="880"/>
        <v>0</v>
      </c>
      <c r="CM234" s="475">
        <f t="shared" si="880"/>
        <v>0</v>
      </c>
      <c r="CN234" s="475">
        <f t="shared" si="880"/>
        <v>0</v>
      </c>
      <c r="CO234" s="475">
        <f t="shared" si="880"/>
        <v>0</v>
      </c>
      <c r="CP234" s="475">
        <f t="shared" si="880"/>
        <v>0</v>
      </c>
      <c r="CQ234" s="475">
        <f t="shared" si="880"/>
        <v>0</v>
      </c>
      <c r="CR234" s="475">
        <f t="shared" si="880"/>
        <v>0</v>
      </c>
      <c r="CS234" s="475">
        <f t="shared" si="880"/>
        <v>0</v>
      </c>
      <c r="CT234" s="475">
        <f t="shared" si="880"/>
        <v>0</v>
      </c>
      <c r="CU234" s="476">
        <f>CT234</f>
        <v>0</v>
      </c>
      <c r="CW234" s="7" t="s">
        <v>82</v>
      </c>
      <c r="CX234" s="103">
        <v>0.5</v>
      </c>
      <c r="CY234" s="140"/>
      <c r="CZ234" s="475">
        <f t="shared" ref="CZ234:DK234" si="881">$D234*(CZ138+CZ228)</f>
        <v>0</v>
      </c>
      <c r="DA234" s="475">
        <f t="shared" si="881"/>
        <v>0</v>
      </c>
      <c r="DB234" s="475">
        <f t="shared" si="881"/>
        <v>0</v>
      </c>
      <c r="DC234" s="475">
        <f t="shared" si="881"/>
        <v>0</v>
      </c>
      <c r="DD234" s="475">
        <f t="shared" si="881"/>
        <v>0</v>
      </c>
      <c r="DE234" s="475">
        <f t="shared" si="881"/>
        <v>0</v>
      </c>
      <c r="DF234" s="475">
        <f t="shared" si="881"/>
        <v>0</v>
      </c>
      <c r="DG234" s="475">
        <f t="shared" si="881"/>
        <v>0</v>
      </c>
      <c r="DH234" s="475">
        <f t="shared" si="881"/>
        <v>0</v>
      </c>
      <c r="DI234" s="475">
        <f t="shared" si="881"/>
        <v>0</v>
      </c>
      <c r="DJ234" s="475">
        <f t="shared" si="881"/>
        <v>0</v>
      </c>
      <c r="DK234" s="475">
        <f t="shared" si="881"/>
        <v>0</v>
      </c>
      <c r="DL234" s="476">
        <f>DK234</f>
        <v>0</v>
      </c>
    </row>
    <row r="235" spans="2:117" x14ac:dyDescent="0.2">
      <c r="B235" s="56" t="s">
        <v>83</v>
      </c>
      <c r="C235" s="7"/>
      <c r="D235" s="8"/>
      <c r="E235" s="9"/>
      <c r="F235" s="54">
        <f>F233+F234</f>
        <v>0</v>
      </c>
      <c r="G235" s="55">
        <f t="shared" ref="G235:Q235" si="882">G233+G234</f>
        <v>0</v>
      </c>
      <c r="H235" s="55">
        <f>H233+H234</f>
        <v>0</v>
      </c>
      <c r="I235" s="55">
        <f t="shared" si="882"/>
        <v>0</v>
      </c>
      <c r="J235" s="55">
        <f t="shared" si="882"/>
        <v>0</v>
      </c>
      <c r="K235" s="55">
        <f t="shared" si="882"/>
        <v>0</v>
      </c>
      <c r="L235" s="55">
        <f>L233+L234</f>
        <v>0</v>
      </c>
      <c r="M235" s="55">
        <f t="shared" si="882"/>
        <v>0</v>
      </c>
      <c r="N235" s="55">
        <f t="shared" si="882"/>
        <v>0</v>
      </c>
      <c r="O235" s="55">
        <f t="shared" si="882"/>
        <v>-500</v>
      </c>
      <c r="P235" s="55">
        <f t="shared" si="882"/>
        <v>-1000</v>
      </c>
      <c r="Q235" s="55">
        <f t="shared" si="882"/>
        <v>-1500</v>
      </c>
      <c r="R235" s="105">
        <f>Q235</f>
        <v>-1500</v>
      </c>
      <c r="S235" s="7"/>
      <c r="T235" s="8"/>
      <c r="U235" s="9"/>
      <c r="V235" s="272">
        <f t="shared" ref="V235:AG235" si="883">V233+V234</f>
        <v>-800</v>
      </c>
      <c r="W235" s="273">
        <f t="shared" si="883"/>
        <v>-1600</v>
      </c>
      <c r="X235" s="273">
        <f t="shared" si="883"/>
        <v>-2400</v>
      </c>
      <c r="Y235" s="273">
        <f t="shared" si="883"/>
        <v>-18800</v>
      </c>
      <c r="Z235" s="273">
        <f t="shared" si="883"/>
        <v>-35200</v>
      </c>
      <c r="AA235" s="273">
        <f t="shared" si="883"/>
        <v>-51600</v>
      </c>
      <c r="AB235" s="273">
        <f t="shared" si="883"/>
        <v>-90233.333333333343</v>
      </c>
      <c r="AC235" s="273">
        <f t="shared" si="883"/>
        <v>-130907.66666666669</v>
      </c>
      <c r="AD235" s="273">
        <f t="shared" si="883"/>
        <v>-171582.00000000003</v>
      </c>
      <c r="AE235" s="273">
        <f t="shared" si="883"/>
        <v>-214876.33333333337</v>
      </c>
      <c r="AF235" s="273">
        <f t="shared" si="883"/>
        <v>-258170.66666666672</v>
      </c>
      <c r="AG235" s="273">
        <f t="shared" si="883"/>
        <v>-301465.00000000006</v>
      </c>
      <c r="AH235" s="274">
        <f>AG235</f>
        <v>-301465.00000000006</v>
      </c>
      <c r="AI235" s="7"/>
      <c r="AJ235" s="8"/>
      <c r="AK235" s="9"/>
      <c r="AL235" s="384">
        <f t="shared" ref="AL235:AW235" si="884">AL233+AL234</f>
        <v>-362773.92566666671</v>
      </c>
      <c r="AM235" s="385">
        <f t="shared" si="884"/>
        <v>-411700.44250000006</v>
      </c>
      <c r="AN235" s="385">
        <f t="shared" si="884"/>
        <v>-451045.79208333342</v>
      </c>
      <c r="AO235" s="385">
        <f t="shared" si="884"/>
        <v>-495181.72529166675</v>
      </c>
      <c r="AP235" s="385">
        <f t="shared" si="884"/>
        <v>-536922.36668750015</v>
      </c>
      <c r="AQ235" s="385">
        <f t="shared" si="884"/>
        <v>-579861.15398958349</v>
      </c>
      <c r="AR235" s="385">
        <f t="shared" si="884"/>
        <v>-622200.36833854183</v>
      </c>
      <c r="AS235" s="385">
        <f t="shared" si="884"/>
        <v>-665884.36916406266</v>
      </c>
      <c r="AT235" s="385">
        <f t="shared" si="884"/>
        <v>-829756.96675130224</v>
      </c>
      <c r="AU235" s="385">
        <f t="shared" si="884"/>
        <v>-963156.70595768245</v>
      </c>
      <c r="AV235" s="385">
        <f t="shared" si="884"/>
        <v>-1084022.8243544924</v>
      </c>
      <c r="AW235" s="385">
        <f t="shared" si="884"/>
        <v>-1211155.7531560874</v>
      </c>
      <c r="AX235" s="386">
        <f>AW235</f>
        <v>-1211155.7531560874</v>
      </c>
      <c r="AY235" s="7"/>
      <c r="AZ235" s="8"/>
      <c r="BA235" s="9"/>
      <c r="BB235" s="474">
        <f t="shared" ref="BB235:BM235" si="885">BB233+BB234</f>
        <v>-1389925.8131383478</v>
      </c>
      <c r="BC235" s="475">
        <f t="shared" si="885"/>
        <v>-1468782.3544362769</v>
      </c>
      <c r="BD235" s="475">
        <f t="shared" si="885"/>
        <v>-1523776.6556320917</v>
      </c>
      <c r="BE235" s="475">
        <f t="shared" si="885"/>
        <v>-1588289.215895683</v>
      </c>
      <c r="BF235" s="475">
        <f t="shared" si="885"/>
        <v>-1648971.7151807284</v>
      </c>
      <c r="BG235" s="475">
        <f t="shared" si="885"/>
        <v>-1724706.7511746862</v>
      </c>
      <c r="BH235" s="475">
        <f t="shared" si="885"/>
        <v>-1799819.3957628864</v>
      </c>
      <c r="BI235" s="475">
        <f t="shared" si="885"/>
        <v>-1875270.0172814711</v>
      </c>
      <c r="BJ235" s="475">
        <f t="shared" si="885"/>
        <v>-1950613.9908499732</v>
      </c>
      <c r="BK235" s="475">
        <f t="shared" si="885"/>
        <v>-2025988.6485678207</v>
      </c>
      <c r="BL235" s="475">
        <f t="shared" si="885"/>
        <v>-2101341.3294740785</v>
      </c>
      <c r="BM235" s="475">
        <f t="shared" si="885"/>
        <v>-2176693.1858471017</v>
      </c>
      <c r="BN235" s="476">
        <f>BM235</f>
        <v>-2176693.1858471017</v>
      </c>
      <c r="BO235" s="7"/>
      <c r="BP235" s="8"/>
      <c r="BQ235" s="9"/>
      <c r="BR235" s="474">
        <f t="shared" ref="BR235:CC235" si="886">BR233+BR234</f>
        <v>-2293521.6874668272</v>
      </c>
      <c r="BS235" s="475">
        <f t="shared" si="886"/>
        <v>-2071626.9327349307</v>
      </c>
      <c r="BT235" s="475">
        <f t="shared" si="886"/>
        <v>-1704588.2908887565</v>
      </c>
      <c r="BU235" s="475">
        <f t="shared" si="886"/>
        <v>-1394848.3561539059</v>
      </c>
      <c r="BV235" s="475">
        <f t="shared" si="886"/>
        <v>-1061525.7218069362</v>
      </c>
      <c r="BW235" s="475">
        <f t="shared" si="886"/>
        <v>-737055.12763317372</v>
      </c>
      <c r="BX235" s="475">
        <f t="shared" si="886"/>
        <v>-408535.68267744273</v>
      </c>
      <c r="BY235" s="475">
        <f t="shared" si="886"/>
        <v>-81315.872660899302</v>
      </c>
      <c r="BZ235" s="475">
        <f t="shared" si="886"/>
        <v>246762.70853321924</v>
      </c>
      <c r="CA235" s="475">
        <f>CA233+CA234</f>
        <v>574837.85880797007</v>
      </c>
      <c r="CB235" s="475">
        <f t="shared" si="886"/>
        <v>903212.89930817229</v>
      </c>
      <c r="CC235" s="475">
        <f t="shared" si="886"/>
        <v>1231728.261843686</v>
      </c>
      <c r="CD235" s="476">
        <f>CC235</f>
        <v>1231728.261843686</v>
      </c>
      <c r="CF235" s="7"/>
      <c r="CG235" s="8"/>
      <c r="CH235" s="9"/>
      <c r="CI235" s="474">
        <f t="shared" ref="CI235:CQ235" si="887">CI233+CI234</f>
        <v>536699.53977427969</v>
      </c>
      <c r="CJ235" s="475">
        <f t="shared" si="887"/>
        <v>1372056.8046609359</v>
      </c>
      <c r="CK235" s="475">
        <f t="shared" si="887"/>
        <v>2311320.4477028064</v>
      </c>
      <c r="CL235" s="475">
        <f t="shared" si="887"/>
        <v>3225183.7265430302</v>
      </c>
      <c r="CM235" s="475">
        <f t="shared" si="887"/>
        <v>4145901.9854786773</v>
      </c>
      <c r="CN235" s="475">
        <f t="shared" si="887"/>
        <v>5065348.0585548533</v>
      </c>
      <c r="CO235" s="475">
        <f t="shared" si="887"/>
        <v>5985498.7923647342</v>
      </c>
      <c r="CP235" s="475">
        <f t="shared" si="887"/>
        <v>6905674.6797264218</v>
      </c>
      <c r="CQ235" s="475">
        <f t="shared" si="887"/>
        <v>7826105.3388434853</v>
      </c>
      <c r="CR235" s="475">
        <f>CR233+CR234</f>
        <v>8746730.8888971172</v>
      </c>
      <c r="CS235" s="475">
        <f>CS233+CS234</f>
        <v>9667534.1958575938</v>
      </c>
      <c r="CT235" s="475">
        <f>CT233+CT234</f>
        <v>10588491.23327722</v>
      </c>
      <c r="CU235" s="476">
        <f>CT235</f>
        <v>10588491.23327722</v>
      </c>
      <c r="CW235" s="7"/>
      <c r="CX235" s="8"/>
      <c r="CY235" s="9"/>
      <c r="CZ235" s="474">
        <f t="shared" ref="CZ235:DH235" si="888">CZ233+CZ234</f>
        <v>1719613.1279632214</v>
      </c>
      <c r="DA235" s="475">
        <f t="shared" si="888"/>
        <v>4251655.510854343</v>
      </c>
      <c r="DB235" s="475">
        <f t="shared" si="888"/>
        <v>6691741.2619882673</v>
      </c>
      <c r="DC235" s="475">
        <f t="shared" si="888"/>
        <v>9156125.8316106535</v>
      </c>
      <c r="DD235" s="475">
        <f t="shared" si="888"/>
        <v>11615580.68084144</v>
      </c>
      <c r="DE235" s="475">
        <f t="shared" si="888"/>
        <v>14054910.385955162</v>
      </c>
      <c r="DF235" s="475">
        <f t="shared" si="888"/>
        <v>16494559.056951724</v>
      </c>
      <c r="DG235" s="475">
        <f t="shared" si="888"/>
        <v>18934734.288901534</v>
      </c>
      <c r="DH235" s="475">
        <f t="shared" si="888"/>
        <v>21375409.738983996</v>
      </c>
      <c r="DI235" s="475">
        <f>DI233+DI234</f>
        <v>23816547.041857891</v>
      </c>
      <c r="DJ235" s="475">
        <f>DJ233+DJ234</f>
        <v>26258083.831692945</v>
      </c>
      <c r="DK235" s="475">
        <f>DK233+DK234</f>
        <v>28699969.924926855</v>
      </c>
      <c r="DL235" s="476">
        <f>DK235</f>
        <v>28699969.924926855</v>
      </c>
    </row>
    <row r="236" spans="2:117" x14ac:dyDescent="0.2">
      <c r="B236" s="56" t="s">
        <v>84</v>
      </c>
      <c r="C236" s="7" t="s">
        <v>2</v>
      </c>
      <c r="D236" s="91">
        <v>0</v>
      </c>
      <c r="E236" s="138"/>
      <c r="F236" s="54">
        <f>D236</f>
        <v>0</v>
      </c>
      <c r="G236" s="55">
        <f t="shared" ref="G236:Q236" si="889">F236</f>
        <v>0</v>
      </c>
      <c r="H236" s="55">
        <f>G236</f>
        <v>0</v>
      </c>
      <c r="I236" s="55">
        <f t="shared" si="889"/>
        <v>0</v>
      </c>
      <c r="J236" s="55">
        <f t="shared" si="889"/>
        <v>0</v>
      </c>
      <c r="K236" s="55">
        <f t="shared" si="889"/>
        <v>0</v>
      </c>
      <c r="L236" s="55">
        <f t="shared" si="889"/>
        <v>0</v>
      </c>
      <c r="M236" s="55">
        <f t="shared" si="889"/>
        <v>0</v>
      </c>
      <c r="N236" s="55">
        <f t="shared" si="889"/>
        <v>0</v>
      </c>
      <c r="O236" s="55">
        <f t="shared" si="889"/>
        <v>0</v>
      </c>
      <c r="P236" s="55">
        <f t="shared" si="889"/>
        <v>0</v>
      </c>
      <c r="Q236" s="55">
        <f t="shared" si="889"/>
        <v>0</v>
      </c>
      <c r="R236" s="105">
        <f>Q236</f>
        <v>0</v>
      </c>
      <c r="S236" s="7" t="s">
        <v>2</v>
      </c>
      <c r="T236" s="91">
        <v>30000</v>
      </c>
      <c r="U236" s="138"/>
      <c r="V236" s="272">
        <f>T236</f>
        <v>30000</v>
      </c>
      <c r="W236" s="273">
        <f>V236</f>
        <v>30000</v>
      </c>
      <c r="X236" s="273">
        <f>W236</f>
        <v>30000</v>
      </c>
      <c r="Y236" s="273">
        <f t="shared" ref="Y236:AG236" si="890">X236</f>
        <v>30000</v>
      </c>
      <c r="Z236" s="273">
        <f t="shared" si="890"/>
        <v>30000</v>
      </c>
      <c r="AA236" s="273">
        <f t="shared" si="890"/>
        <v>30000</v>
      </c>
      <c r="AB236" s="273">
        <f t="shared" si="890"/>
        <v>30000</v>
      </c>
      <c r="AC236" s="273">
        <f t="shared" si="890"/>
        <v>30000</v>
      </c>
      <c r="AD236" s="273">
        <f t="shared" si="890"/>
        <v>30000</v>
      </c>
      <c r="AE236" s="273">
        <f t="shared" si="890"/>
        <v>30000</v>
      </c>
      <c r="AF236" s="273">
        <f t="shared" si="890"/>
        <v>30000</v>
      </c>
      <c r="AG236" s="273">
        <f t="shared" si="890"/>
        <v>30000</v>
      </c>
      <c r="AH236" s="274">
        <f>AG236</f>
        <v>30000</v>
      </c>
      <c r="AI236" s="7" t="s">
        <v>2</v>
      </c>
      <c r="AJ236" s="91">
        <v>30000</v>
      </c>
      <c r="AK236" s="138"/>
      <c r="AL236" s="384">
        <f>AJ236</f>
        <v>30000</v>
      </c>
      <c r="AM236" s="385">
        <f>AL236</f>
        <v>30000</v>
      </c>
      <c r="AN236" s="385">
        <f>AM236</f>
        <v>30000</v>
      </c>
      <c r="AO236" s="385">
        <f t="shared" ref="AO236:AW236" si="891">AN236</f>
        <v>30000</v>
      </c>
      <c r="AP236" s="385">
        <f t="shared" si="891"/>
        <v>30000</v>
      </c>
      <c r="AQ236" s="385">
        <f t="shared" si="891"/>
        <v>30000</v>
      </c>
      <c r="AR236" s="385">
        <f t="shared" si="891"/>
        <v>30000</v>
      </c>
      <c r="AS236" s="385">
        <f t="shared" si="891"/>
        <v>30000</v>
      </c>
      <c r="AT236" s="385">
        <f t="shared" si="891"/>
        <v>30000</v>
      </c>
      <c r="AU236" s="385">
        <f t="shared" si="891"/>
        <v>30000</v>
      </c>
      <c r="AV236" s="385">
        <f t="shared" si="891"/>
        <v>30000</v>
      </c>
      <c r="AW236" s="385">
        <f t="shared" si="891"/>
        <v>30000</v>
      </c>
      <c r="AX236" s="386">
        <f>AW236</f>
        <v>30000</v>
      </c>
      <c r="AY236" s="7" t="s">
        <v>2</v>
      </c>
      <c r="AZ236" s="91">
        <v>30000</v>
      </c>
      <c r="BA236" s="138"/>
      <c r="BB236" s="474">
        <f>AZ236</f>
        <v>30000</v>
      </c>
      <c r="BC236" s="475">
        <f t="shared" ref="BC236:BM236" si="892">BB236</f>
        <v>30000</v>
      </c>
      <c r="BD236" s="475">
        <f t="shared" si="892"/>
        <v>30000</v>
      </c>
      <c r="BE236" s="475">
        <f t="shared" si="892"/>
        <v>30000</v>
      </c>
      <c r="BF236" s="475">
        <f t="shared" si="892"/>
        <v>30000</v>
      </c>
      <c r="BG236" s="475">
        <f t="shared" si="892"/>
        <v>30000</v>
      </c>
      <c r="BH236" s="475">
        <f t="shared" si="892"/>
        <v>30000</v>
      </c>
      <c r="BI236" s="475">
        <f t="shared" si="892"/>
        <v>30000</v>
      </c>
      <c r="BJ236" s="475">
        <f t="shared" si="892"/>
        <v>30000</v>
      </c>
      <c r="BK236" s="475">
        <f t="shared" si="892"/>
        <v>30000</v>
      </c>
      <c r="BL236" s="475">
        <f t="shared" si="892"/>
        <v>30000</v>
      </c>
      <c r="BM236" s="475">
        <f t="shared" si="892"/>
        <v>30000</v>
      </c>
      <c r="BN236" s="476">
        <f>BM236</f>
        <v>30000</v>
      </c>
      <c r="BO236" s="7" t="s">
        <v>2</v>
      </c>
      <c r="BP236" s="91">
        <v>30000</v>
      </c>
      <c r="BQ236" s="138"/>
      <c r="BR236" s="474">
        <f>BP236</f>
        <v>30000</v>
      </c>
      <c r="BS236" s="475">
        <f t="shared" ref="BS236:CC236" si="893">BR236</f>
        <v>30000</v>
      </c>
      <c r="BT236" s="475">
        <f t="shared" si="893"/>
        <v>30000</v>
      </c>
      <c r="BU236" s="475">
        <f t="shared" si="893"/>
        <v>30000</v>
      </c>
      <c r="BV236" s="475">
        <f t="shared" si="893"/>
        <v>30000</v>
      </c>
      <c r="BW236" s="475">
        <f t="shared" si="893"/>
        <v>30000</v>
      </c>
      <c r="BX236" s="475">
        <f t="shared" si="893"/>
        <v>30000</v>
      </c>
      <c r="BY236" s="475">
        <f t="shared" si="893"/>
        <v>30000</v>
      </c>
      <c r="BZ236" s="475">
        <f t="shared" si="893"/>
        <v>30000</v>
      </c>
      <c r="CA236" s="475">
        <f t="shared" si="893"/>
        <v>30000</v>
      </c>
      <c r="CB236" s="475">
        <f t="shared" si="893"/>
        <v>30000</v>
      </c>
      <c r="CC236" s="475">
        <f t="shared" si="893"/>
        <v>30000</v>
      </c>
      <c r="CD236" s="476">
        <f>CC236</f>
        <v>30000</v>
      </c>
      <c r="CF236" s="7" t="s">
        <v>2</v>
      </c>
      <c r="CG236" s="91">
        <v>30000</v>
      </c>
      <c r="CH236" s="138"/>
      <c r="CI236" s="474">
        <f>CG236</f>
        <v>30000</v>
      </c>
      <c r="CJ236" s="475">
        <f t="shared" ref="CJ236:CT236" si="894">CI236</f>
        <v>30000</v>
      </c>
      <c r="CK236" s="475">
        <f t="shared" si="894"/>
        <v>30000</v>
      </c>
      <c r="CL236" s="475">
        <f t="shared" si="894"/>
        <v>30000</v>
      </c>
      <c r="CM236" s="475">
        <f t="shared" si="894"/>
        <v>30000</v>
      </c>
      <c r="CN236" s="475">
        <f t="shared" si="894"/>
        <v>30000</v>
      </c>
      <c r="CO236" s="475">
        <f t="shared" si="894"/>
        <v>30000</v>
      </c>
      <c r="CP236" s="475">
        <f t="shared" si="894"/>
        <v>30000</v>
      </c>
      <c r="CQ236" s="475">
        <f t="shared" si="894"/>
        <v>30000</v>
      </c>
      <c r="CR236" s="475">
        <f t="shared" si="894"/>
        <v>30000</v>
      </c>
      <c r="CS236" s="475">
        <f t="shared" si="894"/>
        <v>30000</v>
      </c>
      <c r="CT236" s="475">
        <f t="shared" si="894"/>
        <v>30000</v>
      </c>
      <c r="CU236" s="476">
        <f>CT236</f>
        <v>30000</v>
      </c>
      <c r="CW236" s="7" t="s">
        <v>2</v>
      </c>
      <c r="CX236" s="91">
        <v>30000</v>
      </c>
      <c r="CY236" s="138"/>
      <c r="CZ236" s="474">
        <f>CX236</f>
        <v>30000</v>
      </c>
      <c r="DA236" s="475">
        <f t="shared" ref="DA236:DK236" si="895">CZ236</f>
        <v>30000</v>
      </c>
      <c r="DB236" s="475">
        <f t="shared" si="895"/>
        <v>30000</v>
      </c>
      <c r="DC236" s="475">
        <f t="shared" si="895"/>
        <v>30000</v>
      </c>
      <c r="DD236" s="475">
        <f t="shared" si="895"/>
        <v>30000</v>
      </c>
      <c r="DE236" s="475">
        <f t="shared" si="895"/>
        <v>30000</v>
      </c>
      <c r="DF236" s="475">
        <f t="shared" si="895"/>
        <v>30000</v>
      </c>
      <c r="DG236" s="475">
        <f t="shared" si="895"/>
        <v>30000</v>
      </c>
      <c r="DH236" s="475">
        <f t="shared" si="895"/>
        <v>30000</v>
      </c>
      <c r="DI236" s="475">
        <f t="shared" si="895"/>
        <v>30000</v>
      </c>
      <c r="DJ236" s="475">
        <f t="shared" si="895"/>
        <v>30000</v>
      </c>
      <c r="DK236" s="475">
        <f t="shared" si="895"/>
        <v>30000</v>
      </c>
      <c r="DL236" s="476">
        <f>DK236</f>
        <v>30000</v>
      </c>
    </row>
    <row r="237" spans="2:117" x14ac:dyDescent="0.2">
      <c r="B237" s="57" t="s">
        <v>85</v>
      </c>
      <c r="C237" s="25"/>
      <c r="D237" s="33"/>
      <c r="E237" s="76"/>
      <c r="F237" s="58">
        <f>F235+F236</f>
        <v>0</v>
      </c>
      <c r="G237" s="59">
        <f>G235+G236</f>
        <v>0</v>
      </c>
      <c r="H237" s="59">
        <f t="shared" ref="H237:Q237" si="896">H235+H236</f>
        <v>0</v>
      </c>
      <c r="I237" s="59">
        <f t="shared" si="896"/>
        <v>0</v>
      </c>
      <c r="J237" s="59">
        <f t="shared" si="896"/>
        <v>0</v>
      </c>
      <c r="K237" s="59">
        <f t="shared" si="896"/>
        <v>0</v>
      </c>
      <c r="L237" s="59">
        <f t="shared" si="896"/>
        <v>0</v>
      </c>
      <c r="M237" s="59">
        <f t="shared" si="896"/>
        <v>0</v>
      </c>
      <c r="N237" s="59">
        <f t="shared" si="896"/>
        <v>0</v>
      </c>
      <c r="O237" s="59">
        <f t="shared" si="896"/>
        <v>-500</v>
      </c>
      <c r="P237" s="59">
        <f t="shared" si="896"/>
        <v>-1000</v>
      </c>
      <c r="Q237" s="59">
        <f t="shared" si="896"/>
        <v>-1500</v>
      </c>
      <c r="R237" s="106">
        <f>Q237</f>
        <v>-1500</v>
      </c>
      <c r="S237" s="25"/>
      <c r="T237" s="33"/>
      <c r="U237" s="76"/>
      <c r="V237" s="275">
        <f>V235+V236</f>
        <v>29200</v>
      </c>
      <c r="W237" s="276">
        <f>W235+W236</f>
        <v>28400</v>
      </c>
      <c r="X237" s="276">
        <f t="shared" ref="X237:AG237" si="897">X235+X236</f>
        <v>27600</v>
      </c>
      <c r="Y237" s="276">
        <f t="shared" si="897"/>
        <v>11200</v>
      </c>
      <c r="Z237" s="276">
        <f t="shared" si="897"/>
        <v>-5200</v>
      </c>
      <c r="AA237" s="276">
        <f t="shared" si="897"/>
        <v>-21600</v>
      </c>
      <c r="AB237" s="276">
        <f t="shared" si="897"/>
        <v>-60233.333333333343</v>
      </c>
      <c r="AC237" s="276">
        <f t="shared" si="897"/>
        <v>-100907.66666666669</v>
      </c>
      <c r="AD237" s="276">
        <f t="shared" si="897"/>
        <v>-141582.00000000003</v>
      </c>
      <c r="AE237" s="276">
        <f t="shared" si="897"/>
        <v>-184876.33333333337</v>
      </c>
      <c r="AF237" s="276">
        <f t="shared" si="897"/>
        <v>-228170.66666666672</v>
      </c>
      <c r="AG237" s="276">
        <f t="shared" si="897"/>
        <v>-271465.00000000006</v>
      </c>
      <c r="AH237" s="277">
        <f>AG237</f>
        <v>-271465.00000000006</v>
      </c>
      <c r="AI237" s="25"/>
      <c r="AJ237" s="33"/>
      <c r="AK237" s="76"/>
      <c r="AL237" s="387">
        <f>AL235+AL236</f>
        <v>-332773.92566666671</v>
      </c>
      <c r="AM237" s="388">
        <f>AM235+AM236</f>
        <v>-381700.44250000006</v>
      </c>
      <c r="AN237" s="388">
        <f t="shared" ref="AN237:AW237" si="898">AN235+AN236</f>
        <v>-421045.79208333342</v>
      </c>
      <c r="AO237" s="388">
        <f t="shared" si="898"/>
        <v>-465181.72529166675</v>
      </c>
      <c r="AP237" s="388">
        <f t="shared" si="898"/>
        <v>-506922.36668750015</v>
      </c>
      <c r="AQ237" s="388">
        <f t="shared" si="898"/>
        <v>-549861.15398958349</v>
      </c>
      <c r="AR237" s="388">
        <f t="shared" si="898"/>
        <v>-592200.36833854183</v>
      </c>
      <c r="AS237" s="388">
        <f t="shared" si="898"/>
        <v>-635884.36916406266</v>
      </c>
      <c r="AT237" s="388">
        <f t="shared" si="898"/>
        <v>-799756.96675130224</v>
      </c>
      <c r="AU237" s="388">
        <f t="shared" si="898"/>
        <v>-933156.70595768245</v>
      </c>
      <c r="AV237" s="388">
        <f t="shared" si="898"/>
        <v>-1054022.8243544924</v>
      </c>
      <c r="AW237" s="388">
        <f t="shared" si="898"/>
        <v>-1181155.7531560874</v>
      </c>
      <c r="AX237" s="389">
        <f>AW237</f>
        <v>-1181155.7531560874</v>
      </c>
      <c r="AY237" s="25"/>
      <c r="AZ237" s="33"/>
      <c r="BA237" s="76"/>
      <c r="BB237" s="477">
        <f>BB235+BB236</f>
        <v>-1359925.8131383478</v>
      </c>
      <c r="BC237" s="478">
        <f>BC235+BC236</f>
        <v>-1438782.3544362769</v>
      </c>
      <c r="BD237" s="478">
        <f t="shared" ref="BD237:BM237" si="899">BD235+BD236</f>
        <v>-1493776.6556320917</v>
      </c>
      <c r="BE237" s="478">
        <f t="shared" si="899"/>
        <v>-1558289.215895683</v>
      </c>
      <c r="BF237" s="478">
        <f t="shared" si="899"/>
        <v>-1618971.7151807284</v>
      </c>
      <c r="BG237" s="478">
        <f t="shared" si="899"/>
        <v>-1694706.7511746862</v>
      </c>
      <c r="BH237" s="478">
        <f t="shared" si="899"/>
        <v>-1769819.3957628864</v>
      </c>
      <c r="BI237" s="478">
        <f t="shared" si="899"/>
        <v>-1845270.0172814711</v>
      </c>
      <c r="BJ237" s="478">
        <f t="shared" si="899"/>
        <v>-1920613.9908499732</v>
      </c>
      <c r="BK237" s="478">
        <f t="shared" si="899"/>
        <v>-1995988.6485678207</v>
      </c>
      <c r="BL237" s="478">
        <f t="shared" si="899"/>
        <v>-2071341.3294740785</v>
      </c>
      <c r="BM237" s="478">
        <f t="shared" si="899"/>
        <v>-2146693.1858471017</v>
      </c>
      <c r="BN237" s="479">
        <f>BM237</f>
        <v>-2146693.1858471017</v>
      </c>
      <c r="BO237" s="25"/>
      <c r="BP237" s="33"/>
      <c r="BQ237" s="76"/>
      <c r="BR237" s="477">
        <f t="shared" ref="BR237:CC237" si="900">BR235+BR236</f>
        <v>-2263521.6874668272</v>
      </c>
      <c r="BS237" s="478">
        <f t="shared" si="900"/>
        <v>-2041626.9327349307</v>
      </c>
      <c r="BT237" s="478">
        <f t="shared" si="900"/>
        <v>-1674588.2908887565</v>
      </c>
      <c r="BU237" s="478">
        <f t="shared" si="900"/>
        <v>-1364848.3561539059</v>
      </c>
      <c r="BV237" s="478">
        <f t="shared" si="900"/>
        <v>-1031525.7218069362</v>
      </c>
      <c r="BW237" s="478">
        <f t="shared" si="900"/>
        <v>-707055.12763317372</v>
      </c>
      <c r="BX237" s="478">
        <f t="shared" si="900"/>
        <v>-378535.68267744273</v>
      </c>
      <c r="BY237" s="478">
        <f t="shared" si="900"/>
        <v>-51315.872660899302</v>
      </c>
      <c r="BZ237" s="478">
        <f t="shared" si="900"/>
        <v>276762.70853321924</v>
      </c>
      <c r="CA237" s="478">
        <f>CA235+CA236</f>
        <v>604837.85880797007</v>
      </c>
      <c r="CB237" s="478">
        <f t="shared" si="900"/>
        <v>933212.89930817229</v>
      </c>
      <c r="CC237" s="478">
        <f t="shared" si="900"/>
        <v>1261728.261843686</v>
      </c>
      <c r="CD237" s="479">
        <f>CC237</f>
        <v>1261728.261843686</v>
      </c>
      <c r="CF237" s="25"/>
      <c r="CG237" s="33"/>
      <c r="CH237" s="76"/>
      <c r="CI237" s="477">
        <f t="shared" ref="CI237:CQ237" si="901">CI235+CI236</f>
        <v>566699.53977427969</v>
      </c>
      <c r="CJ237" s="478">
        <f t="shared" si="901"/>
        <v>1402056.8046609359</v>
      </c>
      <c r="CK237" s="478">
        <f t="shared" si="901"/>
        <v>2341320.4477028064</v>
      </c>
      <c r="CL237" s="478">
        <f t="shared" si="901"/>
        <v>3255183.7265430302</v>
      </c>
      <c r="CM237" s="478">
        <f t="shared" si="901"/>
        <v>4175901.9854786773</v>
      </c>
      <c r="CN237" s="478">
        <f t="shared" si="901"/>
        <v>5095348.0585548533</v>
      </c>
      <c r="CO237" s="478">
        <f t="shared" si="901"/>
        <v>6015498.7923647342</v>
      </c>
      <c r="CP237" s="478">
        <f t="shared" si="901"/>
        <v>6935674.6797264218</v>
      </c>
      <c r="CQ237" s="478">
        <f t="shared" si="901"/>
        <v>7856105.3388434853</v>
      </c>
      <c r="CR237" s="478">
        <f>CR235+CR236</f>
        <v>8776730.8888971172</v>
      </c>
      <c r="CS237" s="478">
        <f>CS235+CS236</f>
        <v>9697534.1958575938</v>
      </c>
      <c r="CT237" s="478">
        <f>CT235+CT236</f>
        <v>10618491.23327722</v>
      </c>
      <c r="CU237" s="479">
        <f>CT237</f>
        <v>10618491.23327722</v>
      </c>
      <c r="CW237" s="25"/>
      <c r="CX237" s="33"/>
      <c r="CY237" s="76"/>
      <c r="CZ237" s="477">
        <f t="shared" ref="CZ237:DH237" si="902">CZ235+CZ236</f>
        <v>1749613.1279632214</v>
      </c>
      <c r="DA237" s="478">
        <f t="shared" si="902"/>
        <v>4281655.510854343</v>
      </c>
      <c r="DB237" s="478">
        <f t="shared" si="902"/>
        <v>6721741.2619882673</v>
      </c>
      <c r="DC237" s="478">
        <f t="shared" si="902"/>
        <v>9186125.8316106535</v>
      </c>
      <c r="DD237" s="478">
        <f t="shared" si="902"/>
        <v>11645580.68084144</v>
      </c>
      <c r="DE237" s="478">
        <f t="shared" si="902"/>
        <v>14084910.385955162</v>
      </c>
      <c r="DF237" s="478">
        <f t="shared" si="902"/>
        <v>16524559.056951724</v>
      </c>
      <c r="DG237" s="478">
        <f t="shared" si="902"/>
        <v>18964734.288901534</v>
      </c>
      <c r="DH237" s="478">
        <f t="shared" si="902"/>
        <v>21405409.738983996</v>
      </c>
      <c r="DI237" s="478">
        <f>DI235+DI236</f>
        <v>23846547.041857891</v>
      </c>
      <c r="DJ237" s="478">
        <f>DJ235+DJ236</f>
        <v>26288083.831692945</v>
      </c>
      <c r="DK237" s="478">
        <f>DK235+DK236</f>
        <v>28729969.924926855</v>
      </c>
      <c r="DL237" s="479">
        <f>DK237</f>
        <v>28729969.924926855</v>
      </c>
    </row>
    <row r="238" spans="2:117" x14ac:dyDescent="0.2">
      <c r="B238" s="14"/>
      <c r="C238" s="7"/>
      <c r="D238" s="8"/>
      <c r="E238" s="9"/>
      <c r="F238" s="60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107"/>
      <c r="S238" s="7"/>
      <c r="T238" s="8"/>
      <c r="U238" s="9"/>
      <c r="V238" s="278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279"/>
      <c r="AG238" s="279"/>
      <c r="AH238" s="280"/>
      <c r="AI238" s="7"/>
      <c r="AJ238" s="8"/>
      <c r="AK238" s="9"/>
      <c r="AL238" s="390"/>
      <c r="AM238" s="391"/>
      <c r="AN238" s="391"/>
      <c r="AO238" s="391"/>
      <c r="AP238" s="391"/>
      <c r="AQ238" s="391"/>
      <c r="AR238" s="391"/>
      <c r="AS238" s="391"/>
      <c r="AT238" s="391"/>
      <c r="AU238" s="391"/>
      <c r="AV238" s="391"/>
      <c r="AW238" s="391"/>
      <c r="AX238" s="392"/>
      <c r="AY238" s="7"/>
      <c r="AZ238" s="8"/>
      <c r="BA238" s="9"/>
      <c r="BB238" s="480"/>
      <c r="BC238" s="481"/>
      <c r="BD238" s="481"/>
      <c r="BE238" s="481"/>
      <c r="BF238" s="481"/>
      <c r="BG238" s="481"/>
      <c r="BH238" s="481"/>
      <c r="BI238" s="481"/>
      <c r="BJ238" s="481"/>
      <c r="BK238" s="481"/>
      <c r="BL238" s="481"/>
      <c r="BM238" s="481"/>
      <c r="BN238" s="482"/>
      <c r="BO238" s="7"/>
      <c r="BP238" s="8"/>
      <c r="BQ238" s="9"/>
      <c r="BR238" s="480"/>
      <c r="BS238" s="481"/>
      <c r="BT238" s="481"/>
      <c r="BU238" s="481"/>
      <c r="BV238" s="481"/>
      <c r="BW238" s="481"/>
      <c r="BX238" s="481"/>
      <c r="BY238" s="481"/>
      <c r="BZ238" s="481"/>
      <c r="CA238" s="481"/>
      <c r="CB238" s="481"/>
      <c r="CC238" s="481"/>
      <c r="CD238" s="482"/>
      <c r="CF238" s="7"/>
      <c r="CG238" s="8"/>
      <c r="CH238" s="9"/>
      <c r="CI238" s="480"/>
      <c r="CJ238" s="481"/>
      <c r="CK238" s="481"/>
      <c r="CL238" s="481"/>
      <c r="CM238" s="481"/>
      <c r="CN238" s="481"/>
      <c r="CO238" s="481"/>
      <c r="CP238" s="481"/>
      <c r="CQ238" s="481"/>
      <c r="CR238" s="481"/>
      <c r="CS238" s="481"/>
      <c r="CT238" s="481"/>
      <c r="CU238" s="482"/>
      <c r="CW238" s="7"/>
      <c r="CX238" s="8"/>
      <c r="CY238" s="9"/>
      <c r="CZ238" s="480"/>
      <c r="DA238" s="481"/>
      <c r="DB238" s="481"/>
      <c r="DC238" s="481"/>
      <c r="DD238" s="481"/>
      <c r="DE238" s="481"/>
      <c r="DF238" s="481"/>
      <c r="DG238" s="481"/>
      <c r="DH238" s="481"/>
      <c r="DI238" s="481"/>
      <c r="DJ238" s="481"/>
      <c r="DK238" s="481"/>
      <c r="DL238" s="482"/>
    </row>
    <row r="239" spans="2:117" x14ac:dyDescent="0.2">
      <c r="B239" s="53" t="s">
        <v>86</v>
      </c>
      <c r="C239" s="7" t="s">
        <v>87</v>
      </c>
      <c r="D239" s="103">
        <v>0</v>
      </c>
      <c r="E239" s="140"/>
      <c r="F239" s="55">
        <f>$D239*F225</f>
        <v>0</v>
      </c>
      <c r="G239" s="55">
        <f>$D239*G225</f>
        <v>0</v>
      </c>
      <c r="H239" s="55">
        <f t="shared" ref="H239:Q239" si="903">$D239*H225</f>
        <v>0</v>
      </c>
      <c r="I239" s="55">
        <f t="shared" si="903"/>
        <v>0</v>
      </c>
      <c r="J239" s="55">
        <f t="shared" si="903"/>
        <v>0</v>
      </c>
      <c r="K239" s="55">
        <f t="shared" si="903"/>
        <v>0</v>
      </c>
      <c r="L239" s="55">
        <f t="shared" si="903"/>
        <v>0</v>
      </c>
      <c r="M239" s="55">
        <f t="shared" si="903"/>
        <v>0</v>
      </c>
      <c r="N239" s="55">
        <f t="shared" si="903"/>
        <v>0</v>
      </c>
      <c r="O239" s="55">
        <f t="shared" si="903"/>
        <v>0</v>
      </c>
      <c r="P239" s="55">
        <f t="shared" si="903"/>
        <v>0</v>
      </c>
      <c r="Q239" s="55">
        <f t="shared" si="903"/>
        <v>0</v>
      </c>
      <c r="R239" s="105">
        <f>Q239</f>
        <v>0</v>
      </c>
      <c r="S239" s="7" t="s">
        <v>87</v>
      </c>
      <c r="T239" s="103">
        <v>0.25</v>
      </c>
      <c r="U239" s="140"/>
      <c r="V239" s="273">
        <f t="shared" ref="V239:AG239" si="904">$D239*V225</f>
        <v>0</v>
      </c>
      <c r="W239" s="273">
        <f t="shared" si="904"/>
        <v>0</v>
      </c>
      <c r="X239" s="273">
        <f t="shared" si="904"/>
        <v>0</v>
      </c>
      <c r="Y239" s="273">
        <f t="shared" si="904"/>
        <v>0</v>
      </c>
      <c r="Z239" s="273">
        <f t="shared" si="904"/>
        <v>0</v>
      </c>
      <c r="AA239" s="273">
        <f t="shared" si="904"/>
        <v>0</v>
      </c>
      <c r="AB239" s="273">
        <f t="shared" si="904"/>
        <v>0</v>
      </c>
      <c r="AC239" s="273">
        <f t="shared" si="904"/>
        <v>0</v>
      </c>
      <c r="AD239" s="273">
        <f t="shared" si="904"/>
        <v>0</v>
      </c>
      <c r="AE239" s="273">
        <f t="shared" si="904"/>
        <v>0</v>
      </c>
      <c r="AF239" s="273">
        <f t="shared" si="904"/>
        <v>0</v>
      </c>
      <c r="AG239" s="273">
        <f t="shared" si="904"/>
        <v>0</v>
      </c>
      <c r="AH239" s="274">
        <f>AG239</f>
        <v>0</v>
      </c>
      <c r="AI239" s="7" t="s">
        <v>87</v>
      </c>
      <c r="AJ239" s="103">
        <v>0.25</v>
      </c>
      <c r="AK239" s="140"/>
      <c r="AL239" s="385">
        <f t="shared" ref="AL239:AW239" si="905">$D239*AL225</f>
        <v>0</v>
      </c>
      <c r="AM239" s="385">
        <f t="shared" si="905"/>
        <v>0</v>
      </c>
      <c r="AN239" s="385">
        <f t="shared" si="905"/>
        <v>0</v>
      </c>
      <c r="AO239" s="385">
        <f t="shared" si="905"/>
        <v>0</v>
      </c>
      <c r="AP239" s="385">
        <f t="shared" si="905"/>
        <v>0</v>
      </c>
      <c r="AQ239" s="385">
        <f t="shared" si="905"/>
        <v>0</v>
      </c>
      <c r="AR239" s="385">
        <f t="shared" si="905"/>
        <v>0</v>
      </c>
      <c r="AS239" s="385">
        <f t="shared" si="905"/>
        <v>0</v>
      </c>
      <c r="AT239" s="385">
        <f t="shared" si="905"/>
        <v>0</v>
      </c>
      <c r="AU239" s="385">
        <f t="shared" si="905"/>
        <v>0</v>
      </c>
      <c r="AV239" s="385">
        <f t="shared" si="905"/>
        <v>0</v>
      </c>
      <c r="AW239" s="385">
        <f t="shared" si="905"/>
        <v>0</v>
      </c>
      <c r="AX239" s="386">
        <f>AW239</f>
        <v>0</v>
      </c>
      <c r="AY239" s="7" t="s">
        <v>87</v>
      </c>
      <c r="AZ239" s="103">
        <v>0.25</v>
      </c>
      <c r="BA239" s="140"/>
      <c r="BB239" s="475">
        <f t="shared" ref="BB239:BM239" si="906">$D239*BB225</f>
        <v>0</v>
      </c>
      <c r="BC239" s="475">
        <f t="shared" si="906"/>
        <v>0</v>
      </c>
      <c r="BD239" s="475">
        <f t="shared" si="906"/>
        <v>0</v>
      </c>
      <c r="BE239" s="475">
        <f t="shared" si="906"/>
        <v>0</v>
      </c>
      <c r="BF239" s="475">
        <f t="shared" si="906"/>
        <v>0</v>
      </c>
      <c r="BG239" s="475">
        <f t="shared" si="906"/>
        <v>0</v>
      </c>
      <c r="BH239" s="475">
        <f t="shared" si="906"/>
        <v>0</v>
      </c>
      <c r="BI239" s="475">
        <f t="shared" si="906"/>
        <v>0</v>
      </c>
      <c r="BJ239" s="475">
        <f t="shared" si="906"/>
        <v>0</v>
      </c>
      <c r="BK239" s="475">
        <f t="shared" si="906"/>
        <v>0</v>
      </c>
      <c r="BL239" s="475">
        <f t="shared" si="906"/>
        <v>0</v>
      </c>
      <c r="BM239" s="475">
        <f t="shared" si="906"/>
        <v>0</v>
      </c>
      <c r="BN239" s="476">
        <f>BM239</f>
        <v>0</v>
      </c>
      <c r="BO239" s="7" t="s">
        <v>87</v>
      </c>
      <c r="BP239" s="103">
        <v>0.25</v>
      </c>
      <c r="BQ239" s="140"/>
      <c r="BR239" s="475">
        <f t="shared" ref="BR239:CC239" si="907">$D239*BR225</f>
        <v>0</v>
      </c>
      <c r="BS239" s="475">
        <f t="shared" si="907"/>
        <v>0</v>
      </c>
      <c r="BT239" s="475">
        <f t="shared" si="907"/>
        <v>0</v>
      </c>
      <c r="BU239" s="475">
        <f t="shared" si="907"/>
        <v>0</v>
      </c>
      <c r="BV239" s="475">
        <f t="shared" si="907"/>
        <v>0</v>
      </c>
      <c r="BW239" s="475">
        <f t="shared" si="907"/>
        <v>0</v>
      </c>
      <c r="BX239" s="475">
        <f t="shared" si="907"/>
        <v>0</v>
      </c>
      <c r="BY239" s="475">
        <f t="shared" si="907"/>
        <v>0</v>
      </c>
      <c r="BZ239" s="475">
        <f t="shared" si="907"/>
        <v>0</v>
      </c>
      <c r="CA239" s="475">
        <f t="shared" si="907"/>
        <v>0</v>
      </c>
      <c r="CB239" s="475">
        <f t="shared" si="907"/>
        <v>0</v>
      </c>
      <c r="CC239" s="475">
        <f t="shared" si="907"/>
        <v>0</v>
      </c>
      <c r="CD239" s="476">
        <f>CC239</f>
        <v>0</v>
      </c>
      <c r="CF239" s="7" t="s">
        <v>87</v>
      </c>
      <c r="CG239" s="103">
        <v>0.25</v>
      </c>
      <c r="CH239" s="140"/>
      <c r="CI239" s="475">
        <f t="shared" ref="CI239:CT239" si="908">$D239*CI225</f>
        <v>0</v>
      </c>
      <c r="CJ239" s="475">
        <f t="shared" si="908"/>
        <v>0</v>
      </c>
      <c r="CK239" s="475">
        <f t="shared" si="908"/>
        <v>0</v>
      </c>
      <c r="CL239" s="475">
        <f t="shared" si="908"/>
        <v>0</v>
      </c>
      <c r="CM239" s="475">
        <f t="shared" si="908"/>
        <v>0</v>
      </c>
      <c r="CN239" s="475">
        <f t="shared" si="908"/>
        <v>0</v>
      </c>
      <c r="CO239" s="475">
        <f t="shared" si="908"/>
        <v>0</v>
      </c>
      <c r="CP239" s="475">
        <f t="shared" si="908"/>
        <v>0</v>
      </c>
      <c r="CQ239" s="475">
        <f t="shared" si="908"/>
        <v>0</v>
      </c>
      <c r="CR239" s="475">
        <f t="shared" si="908"/>
        <v>0</v>
      </c>
      <c r="CS239" s="475">
        <f t="shared" si="908"/>
        <v>0</v>
      </c>
      <c r="CT239" s="475">
        <f t="shared" si="908"/>
        <v>0</v>
      </c>
      <c r="CU239" s="476">
        <f>CT239</f>
        <v>0</v>
      </c>
      <c r="CW239" s="7" t="s">
        <v>87</v>
      </c>
      <c r="CX239" s="103">
        <v>0.25</v>
      </c>
      <c r="CY239" s="140"/>
      <c r="CZ239" s="475">
        <f t="shared" ref="CZ239:DK239" si="909">$D239*CZ225</f>
        <v>0</v>
      </c>
      <c r="DA239" s="475">
        <f t="shared" si="909"/>
        <v>0</v>
      </c>
      <c r="DB239" s="475">
        <f t="shared" si="909"/>
        <v>0</v>
      </c>
      <c r="DC239" s="475">
        <f t="shared" si="909"/>
        <v>0</v>
      </c>
      <c r="DD239" s="475">
        <f t="shared" si="909"/>
        <v>0</v>
      </c>
      <c r="DE239" s="475">
        <f t="shared" si="909"/>
        <v>0</v>
      </c>
      <c r="DF239" s="475">
        <f t="shared" si="909"/>
        <v>0</v>
      </c>
      <c r="DG239" s="475">
        <f t="shared" si="909"/>
        <v>0</v>
      </c>
      <c r="DH239" s="475">
        <f t="shared" si="909"/>
        <v>0</v>
      </c>
      <c r="DI239" s="475">
        <f t="shared" si="909"/>
        <v>0</v>
      </c>
      <c r="DJ239" s="475">
        <f t="shared" si="909"/>
        <v>0</v>
      </c>
      <c r="DK239" s="475">
        <f t="shared" si="909"/>
        <v>0</v>
      </c>
      <c r="DL239" s="476">
        <f>DK239</f>
        <v>0</v>
      </c>
    </row>
    <row r="240" spans="2:117" x14ac:dyDescent="0.2">
      <c r="B240" s="53" t="s">
        <v>88</v>
      </c>
      <c r="C240" s="7" t="s">
        <v>2</v>
      </c>
      <c r="D240" s="91">
        <v>0</v>
      </c>
      <c r="E240" s="138"/>
      <c r="F240" s="54">
        <f>D240</f>
        <v>0</v>
      </c>
      <c r="G240" s="55">
        <f t="shared" ref="G240:R241" si="910">F240</f>
        <v>0</v>
      </c>
      <c r="H240" s="55">
        <f t="shared" si="910"/>
        <v>0</v>
      </c>
      <c r="I240" s="55">
        <f t="shared" si="910"/>
        <v>0</v>
      </c>
      <c r="J240" s="55">
        <f t="shared" si="910"/>
        <v>0</v>
      </c>
      <c r="K240" s="55">
        <f t="shared" si="910"/>
        <v>0</v>
      </c>
      <c r="L240" s="55">
        <f t="shared" si="910"/>
        <v>0</v>
      </c>
      <c r="M240" s="55">
        <f t="shared" si="910"/>
        <v>0</v>
      </c>
      <c r="N240" s="55">
        <f t="shared" si="910"/>
        <v>0</v>
      </c>
      <c r="O240" s="55">
        <f t="shared" si="910"/>
        <v>0</v>
      </c>
      <c r="P240" s="55">
        <f t="shared" si="910"/>
        <v>0</v>
      </c>
      <c r="Q240" s="55">
        <f t="shared" si="910"/>
        <v>0</v>
      </c>
      <c r="R240" s="105">
        <f t="shared" si="910"/>
        <v>0</v>
      </c>
      <c r="S240" s="7" t="s">
        <v>2</v>
      </c>
      <c r="T240" s="91">
        <v>30000</v>
      </c>
      <c r="U240" s="138"/>
      <c r="V240" s="272">
        <f>T240</f>
        <v>30000</v>
      </c>
      <c r="W240" s="273">
        <f t="shared" ref="W240:AH241" si="911">V240</f>
        <v>30000</v>
      </c>
      <c r="X240" s="273">
        <f t="shared" si="911"/>
        <v>30000</v>
      </c>
      <c r="Y240" s="273">
        <f t="shared" si="911"/>
        <v>30000</v>
      </c>
      <c r="Z240" s="273">
        <f t="shared" si="911"/>
        <v>30000</v>
      </c>
      <c r="AA240" s="273">
        <f t="shared" si="911"/>
        <v>30000</v>
      </c>
      <c r="AB240" s="273">
        <f t="shared" si="911"/>
        <v>30000</v>
      </c>
      <c r="AC240" s="273">
        <f t="shared" si="911"/>
        <v>30000</v>
      </c>
      <c r="AD240" s="273">
        <f t="shared" si="911"/>
        <v>30000</v>
      </c>
      <c r="AE240" s="273">
        <f t="shared" si="911"/>
        <v>30000</v>
      </c>
      <c r="AF240" s="273">
        <f t="shared" si="911"/>
        <v>30000</v>
      </c>
      <c r="AG240" s="273">
        <f t="shared" si="911"/>
        <v>30000</v>
      </c>
      <c r="AH240" s="274">
        <f t="shared" si="911"/>
        <v>30000</v>
      </c>
      <c r="AI240" s="7" t="s">
        <v>2</v>
      </c>
      <c r="AJ240" s="91">
        <v>30000</v>
      </c>
      <c r="AK240" s="138"/>
      <c r="AL240" s="384">
        <f>AJ240</f>
        <v>30000</v>
      </c>
      <c r="AM240" s="385">
        <f t="shared" ref="AM240:AX241" si="912">AL240</f>
        <v>30000</v>
      </c>
      <c r="AN240" s="385">
        <f t="shared" si="912"/>
        <v>30000</v>
      </c>
      <c r="AO240" s="385">
        <f t="shared" si="912"/>
        <v>30000</v>
      </c>
      <c r="AP240" s="385">
        <f t="shared" si="912"/>
        <v>30000</v>
      </c>
      <c r="AQ240" s="385">
        <f t="shared" si="912"/>
        <v>30000</v>
      </c>
      <c r="AR240" s="385">
        <f t="shared" si="912"/>
        <v>30000</v>
      </c>
      <c r="AS240" s="385">
        <f t="shared" si="912"/>
        <v>30000</v>
      </c>
      <c r="AT240" s="385">
        <f t="shared" si="912"/>
        <v>30000</v>
      </c>
      <c r="AU240" s="385">
        <f t="shared" si="912"/>
        <v>30000</v>
      </c>
      <c r="AV240" s="385">
        <f t="shared" si="912"/>
        <v>30000</v>
      </c>
      <c r="AW240" s="385">
        <f t="shared" si="912"/>
        <v>30000</v>
      </c>
      <c r="AX240" s="386">
        <f t="shared" si="912"/>
        <v>30000</v>
      </c>
      <c r="AY240" s="7" t="s">
        <v>2</v>
      </c>
      <c r="AZ240" s="91">
        <v>30000</v>
      </c>
      <c r="BA240" s="138"/>
      <c r="BB240" s="474">
        <f>AZ240</f>
        <v>30000</v>
      </c>
      <c r="BC240" s="475">
        <f t="shared" ref="BC240:BM240" si="913">BB240</f>
        <v>30000</v>
      </c>
      <c r="BD240" s="475">
        <f t="shared" si="913"/>
        <v>30000</v>
      </c>
      <c r="BE240" s="475">
        <f t="shared" si="913"/>
        <v>30000</v>
      </c>
      <c r="BF240" s="475">
        <f t="shared" si="913"/>
        <v>30000</v>
      </c>
      <c r="BG240" s="475">
        <f t="shared" si="913"/>
        <v>30000</v>
      </c>
      <c r="BH240" s="475">
        <f t="shared" si="913"/>
        <v>30000</v>
      </c>
      <c r="BI240" s="475">
        <f t="shared" si="913"/>
        <v>30000</v>
      </c>
      <c r="BJ240" s="475">
        <f t="shared" si="913"/>
        <v>30000</v>
      </c>
      <c r="BK240" s="475">
        <f t="shared" si="913"/>
        <v>30000</v>
      </c>
      <c r="BL240" s="475">
        <f t="shared" si="913"/>
        <v>30000</v>
      </c>
      <c r="BM240" s="475">
        <f t="shared" si="913"/>
        <v>30000</v>
      </c>
      <c r="BN240" s="476">
        <f>BM240</f>
        <v>30000</v>
      </c>
      <c r="BO240" s="7" t="s">
        <v>2</v>
      </c>
      <c r="BP240" s="91">
        <v>30000</v>
      </c>
      <c r="BQ240" s="138"/>
      <c r="BR240" s="474">
        <f>BP240</f>
        <v>30000</v>
      </c>
      <c r="BS240" s="475">
        <f t="shared" ref="BS240:CC240" si="914">BR240</f>
        <v>30000</v>
      </c>
      <c r="BT240" s="475">
        <f t="shared" si="914"/>
        <v>30000</v>
      </c>
      <c r="BU240" s="475">
        <f t="shared" si="914"/>
        <v>30000</v>
      </c>
      <c r="BV240" s="475">
        <f t="shared" si="914"/>
        <v>30000</v>
      </c>
      <c r="BW240" s="475">
        <f t="shared" si="914"/>
        <v>30000</v>
      </c>
      <c r="BX240" s="475">
        <f t="shared" si="914"/>
        <v>30000</v>
      </c>
      <c r="BY240" s="475">
        <f t="shared" si="914"/>
        <v>30000</v>
      </c>
      <c r="BZ240" s="475">
        <f t="shared" si="914"/>
        <v>30000</v>
      </c>
      <c r="CA240" s="475">
        <f t="shared" si="914"/>
        <v>30000</v>
      </c>
      <c r="CB240" s="475">
        <f t="shared" si="914"/>
        <v>30000</v>
      </c>
      <c r="CC240" s="475">
        <f t="shared" si="914"/>
        <v>30000</v>
      </c>
      <c r="CD240" s="476">
        <f>CC240</f>
        <v>30000</v>
      </c>
      <c r="CF240" s="7" t="s">
        <v>2</v>
      </c>
      <c r="CG240" s="91">
        <v>30000</v>
      </c>
      <c r="CH240" s="138"/>
      <c r="CI240" s="474">
        <f>CG240</f>
        <v>30000</v>
      </c>
      <c r="CJ240" s="475">
        <f t="shared" ref="CJ240:CT240" si="915">CI240</f>
        <v>30000</v>
      </c>
      <c r="CK240" s="475">
        <f t="shared" si="915"/>
        <v>30000</v>
      </c>
      <c r="CL240" s="475">
        <f t="shared" si="915"/>
        <v>30000</v>
      </c>
      <c r="CM240" s="475">
        <f t="shared" si="915"/>
        <v>30000</v>
      </c>
      <c r="CN240" s="475">
        <f t="shared" si="915"/>
        <v>30000</v>
      </c>
      <c r="CO240" s="475">
        <f t="shared" si="915"/>
        <v>30000</v>
      </c>
      <c r="CP240" s="475">
        <f t="shared" si="915"/>
        <v>30000</v>
      </c>
      <c r="CQ240" s="475">
        <f t="shared" si="915"/>
        <v>30000</v>
      </c>
      <c r="CR240" s="475">
        <f t="shared" si="915"/>
        <v>30000</v>
      </c>
      <c r="CS240" s="475">
        <f t="shared" si="915"/>
        <v>30000</v>
      </c>
      <c r="CT240" s="475">
        <f t="shared" si="915"/>
        <v>30000</v>
      </c>
      <c r="CU240" s="476">
        <f>CT240</f>
        <v>30000</v>
      </c>
      <c r="CW240" s="7" t="s">
        <v>2</v>
      </c>
      <c r="CX240" s="91">
        <v>30000</v>
      </c>
      <c r="CY240" s="138"/>
      <c r="CZ240" s="474">
        <f>CX240</f>
        <v>30000</v>
      </c>
      <c r="DA240" s="475">
        <f t="shared" ref="DA240:DK240" si="916">CZ240</f>
        <v>30000</v>
      </c>
      <c r="DB240" s="475">
        <f t="shared" si="916"/>
        <v>30000</v>
      </c>
      <c r="DC240" s="475">
        <f t="shared" si="916"/>
        <v>30000</v>
      </c>
      <c r="DD240" s="475">
        <f t="shared" si="916"/>
        <v>30000</v>
      </c>
      <c r="DE240" s="475">
        <f t="shared" si="916"/>
        <v>30000</v>
      </c>
      <c r="DF240" s="475">
        <f t="shared" si="916"/>
        <v>30000</v>
      </c>
      <c r="DG240" s="475">
        <f t="shared" si="916"/>
        <v>30000</v>
      </c>
      <c r="DH240" s="475">
        <f t="shared" si="916"/>
        <v>30000</v>
      </c>
      <c r="DI240" s="475">
        <f t="shared" si="916"/>
        <v>30000</v>
      </c>
      <c r="DJ240" s="475">
        <f t="shared" si="916"/>
        <v>30000</v>
      </c>
      <c r="DK240" s="475">
        <f t="shared" si="916"/>
        <v>30000</v>
      </c>
      <c r="DL240" s="476">
        <f>DK240</f>
        <v>30000</v>
      </c>
    </row>
    <row r="241" spans="2:117" x14ac:dyDescent="0.2">
      <c r="B241" s="57" t="s">
        <v>89</v>
      </c>
      <c r="C241" s="25"/>
      <c r="D241" s="33"/>
      <c r="E241" s="76"/>
      <c r="F241" s="59">
        <f>F239+F240</f>
        <v>0</v>
      </c>
      <c r="G241" s="59">
        <f>G239+G240</f>
        <v>0</v>
      </c>
      <c r="H241" s="59">
        <f t="shared" ref="H241:Q241" si="917">H239+H240</f>
        <v>0</v>
      </c>
      <c r="I241" s="59">
        <f t="shared" si="917"/>
        <v>0</v>
      </c>
      <c r="J241" s="59">
        <f t="shared" si="917"/>
        <v>0</v>
      </c>
      <c r="K241" s="59">
        <f t="shared" si="917"/>
        <v>0</v>
      </c>
      <c r="L241" s="59">
        <f t="shared" si="917"/>
        <v>0</v>
      </c>
      <c r="M241" s="59">
        <f t="shared" si="917"/>
        <v>0</v>
      </c>
      <c r="N241" s="59">
        <f t="shared" si="917"/>
        <v>0</v>
      </c>
      <c r="O241" s="59">
        <f t="shared" si="917"/>
        <v>0</v>
      </c>
      <c r="P241" s="59">
        <f t="shared" si="917"/>
        <v>0</v>
      </c>
      <c r="Q241" s="59">
        <f t="shared" si="917"/>
        <v>0</v>
      </c>
      <c r="R241" s="106">
        <f t="shared" si="910"/>
        <v>0</v>
      </c>
      <c r="S241" s="25"/>
      <c r="T241" s="33"/>
      <c r="U241" s="76"/>
      <c r="V241" s="276">
        <f>V239+V240</f>
        <v>30000</v>
      </c>
      <c r="W241" s="276">
        <f>W239+W240</f>
        <v>30000</v>
      </c>
      <c r="X241" s="276">
        <f t="shared" ref="X241:AG241" si="918">X239+X240</f>
        <v>30000</v>
      </c>
      <c r="Y241" s="276">
        <f t="shared" si="918"/>
        <v>30000</v>
      </c>
      <c r="Z241" s="276">
        <f t="shared" si="918"/>
        <v>30000</v>
      </c>
      <c r="AA241" s="276">
        <f t="shared" si="918"/>
        <v>30000</v>
      </c>
      <c r="AB241" s="276">
        <f t="shared" si="918"/>
        <v>30000</v>
      </c>
      <c r="AC241" s="276">
        <f t="shared" si="918"/>
        <v>30000</v>
      </c>
      <c r="AD241" s="276">
        <f t="shared" si="918"/>
        <v>30000</v>
      </c>
      <c r="AE241" s="276">
        <f t="shared" si="918"/>
        <v>30000</v>
      </c>
      <c r="AF241" s="276">
        <f t="shared" si="918"/>
        <v>30000</v>
      </c>
      <c r="AG241" s="276">
        <f t="shared" si="918"/>
        <v>30000</v>
      </c>
      <c r="AH241" s="277">
        <f t="shared" si="911"/>
        <v>30000</v>
      </c>
      <c r="AI241" s="25"/>
      <c r="AJ241" s="33"/>
      <c r="AK241" s="76"/>
      <c r="AL241" s="388">
        <f>AL239+AL240</f>
        <v>30000</v>
      </c>
      <c r="AM241" s="388">
        <f>AM239+AM240</f>
        <v>30000</v>
      </c>
      <c r="AN241" s="388">
        <f t="shared" ref="AN241:AW241" si="919">AN239+AN240</f>
        <v>30000</v>
      </c>
      <c r="AO241" s="388">
        <f t="shared" si="919"/>
        <v>30000</v>
      </c>
      <c r="AP241" s="388">
        <f t="shared" si="919"/>
        <v>30000</v>
      </c>
      <c r="AQ241" s="388">
        <f t="shared" si="919"/>
        <v>30000</v>
      </c>
      <c r="AR241" s="388">
        <f t="shared" si="919"/>
        <v>30000</v>
      </c>
      <c r="AS241" s="388">
        <f t="shared" si="919"/>
        <v>30000</v>
      </c>
      <c r="AT241" s="388">
        <f t="shared" si="919"/>
        <v>30000</v>
      </c>
      <c r="AU241" s="388">
        <f t="shared" si="919"/>
        <v>30000</v>
      </c>
      <c r="AV241" s="388">
        <f t="shared" si="919"/>
        <v>30000</v>
      </c>
      <c r="AW241" s="388">
        <f t="shared" si="919"/>
        <v>30000</v>
      </c>
      <c r="AX241" s="389">
        <f t="shared" si="912"/>
        <v>30000</v>
      </c>
      <c r="AY241" s="25"/>
      <c r="AZ241" s="33"/>
      <c r="BA241" s="76"/>
      <c r="BB241" s="478">
        <f>BB239+BB240</f>
        <v>30000</v>
      </c>
      <c r="BC241" s="478">
        <f>BC239+BC240</f>
        <v>30000</v>
      </c>
      <c r="BD241" s="478">
        <f t="shared" ref="BD241:BM241" si="920">BD239+BD240</f>
        <v>30000</v>
      </c>
      <c r="BE241" s="478">
        <f t="shared" si="920"/>
        <v>30000</v>
      </c>
      <c r="BF241" s="478">
        <f t="shared" si="920"/>
        <v>30000</v>
      </c>
      <c r="BG241" s="478">
        <f t="shared" si="920"/>
        <v>30000</v>
      </c>
      <c r="BH241" s="478">
        <f t="shared" si="920"/>
        <v>30000</v>
      </c>
      <c r="BI241" s="478">
        <f t="shared" si="920"/>
        <v>30000</v>
      </c>
      <c r="BJ241" s="478">
        <f t="shared" si="920"/>
        <v>30000</v>
      </c>
      <c r="BK241" s="478">
        <f t="shared" si="920"/>
        <v>30000</v>
      </c>
      <c r="BL241" s="478">
        <f t="shared" si="920"/>
        <v>30000</v>
      </c>
      <c r="BM241" s="478">
        <f t="shared" si="920"/>
        <v>30000</v>
      </c>
      <c r="BN241" s="479">
        <f>BM241</f>
        <v>30000</v>
      </c>
      <c r="BO241" s="25"/>
      <c r="BP241" s="33"/>
      <c r="BQ241" s="76"/>
      <c r="BR241" s="478">
        <f>BR239+BR240</f>
        <v>30000</v>
      </c>
      <c r="BS241" s="478">
        <f>BS239+BS240</f>
        <v>30000</v>
      </c>
      <c r="BT241" s="478">
        <f t="shared" ref="BT241:CC241" si="921">BT239+BT240</f>
        <v>30000</v>
      </c>
      <c r="BU241" s="478">
        <f t="shared" si="921"/>
        <v>30000</v>
      </c>
      <c r="BV241" s="478">
        <f t="shared" si="921"/>
        <v>30000</v>
      </c>
      <c r="BW241" s="478">
        <f t="shared" si="921"/>
        <v>30000</v>
      </c>
      <c r="BX241" s="478">
        <f t="shared" si="921"/>
        <v>30000</v>
      </c>
      <c r="BY241" s="478">
        <f t="shared" si="921"/>
        <v>30000</v>
      </c>
      <c r="BZ241" s="478">
        <f t="shared" si="921"/>
        <v>30000</v>
      </c>
      <c r="CA241" s="478">
        <f t="shared" si="921"/>
        <v>30000</v>
      </c>
      <c r="CB241" s="478">
        <f t="shared" si="921"/>
        <v>30000</v>
      </c>
      <c r="CC241" s="478">
        <f t="shared" si="921"/>
        <v>30000</v>
      </c>
      <c r="CD241" s="479">
        <f>CC241</f>
        <v>30000</v>
      </c>
      <c r="CE241" s="518"/>
      <c r="CF241" s="25"/>
      <c r="CG241" s="33"/>
      <c r="CH241" s="76"/>
      <c r="CI241" s="478">
        <f>CI239+CI240</f>
        <v>30000</v>
      </c>
      <c r="CJ241" s="478">
        <f>CJ239+CJ240</f>
        <v>30000</v>
      </c>
      <c r="CK241" s="478">
        <f t="shared" ref="CK241:CT241" si="922">CK239+CK240</f>
        <v>30000</v>
      </c>
      <c r="CL241" s="478">
        <f t="shared" si="922"/>
        <v>30000</v>
      </c>
      <c r="CM241" s="478">
        <f t="shared" si="922"/>
        <v>30000</v>
      </c>
      <c r="CN241" s="478">
        <f t="shared" si="922"/>
        <v>30000</v>
      </c>
      <c r="CO241" s="478">
        <f t="shared" si="922"/>
        <v>30000</v>
      </c>
      <c r="CP241" s="478">
        <f t="shared" si="922"/>
        <v>30000</v>
      </c>
      <c r="CQ241" s="478">
        <f t="shared" si="922"/>
        <v>30000</v>
      </c>
      <c r="CR241" s="478">
        <f t="shared" si="922"/>
        <v>30000</v>
      </c>
      <c r="CS241" s="478">
        <f t="shared" si="922"/>
        <v>30000</v>
      </c>
      <c r="CT241" s="478">
        <f t="shared" si="922"/>
        <v>30000</v>
      </c>
      <c r="CU241" s="479">
        <f>CT241</f>
        <v>30000</v>
      </c>
      <c r="CV241" s="518"/>
      <c r="CW241" s="25"/>
      <c r="CX241" s="33"/>
      <c r="CY241" s="76"/>
      <c r="CZ241" s="478">
        <f>CZ239+CZ240</f>
        <v>30000</v>
      </c>
      <c r="DA241" s="478">
        <f>DA239+DA240</f>
        <v>30000</v>
      </c>
      <c r="DB241" s="478">
        <f t="shared" ref="DB241:DK241" si="923">DB239+DB240</f>
        <v>30000</v>
      </c>
      <c r="DC241" s="478">
        <f t="shared" si="923"/>
        <v>30000</v>
      </c>
      <c r="DD241" s="478">
        <f t="shared" si="923"/>
        <v>30000</v>
      </c>
      <c r="DE241" s="478">
        <f t="shared" si="923"/>
        <v>30000</v>
      </c>
      <c r="DF241" s="478">
        <f t="shared" si="923"/>
        <v>30000</v>
      </c>
      <c r="DG241" s="478">
        <f t="shared" si="923"/>
        <v>30000</v>
      </c>
      <c r="DH241" s="478">
        <f t="shared" si="923"/>
        <v>30000</v>
      </c>
      <c r="DI241" s="478">
        <f t="shared" si="923"/>
        <v>30000</v>
      </c>
      <c r="DJ241" s="478">
        <f t="shared" si="923"/>
        <v>30000</v>
      </c>
      <c r="DK241" s="478">
        <f t="shared" si="923"/>
        <v>30000</v>
      </c>
      <c r="DL241" s="479">
        <f>DK241</f>
        <v>30000</v>
      </c>
      <c r="DM241" s="518"/>
    </row>
    <row r="242" spans="2:117" x14ac:dyDescent="0.2">
      <c r="B242" s="14"/>
      <c r="C242" s="7"/>
      <c r="D242" s="8"/>
      <c r="E242" s="9"/>
      <c r="F242" s="60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107"/>
      <c r="S242" s="7"/>
      <c r="T242" s="8"/>
      <c r="U242" s="9"/>
      <c r="V242" s="278"/>
      <c r="W242" s="279"/>
      <c r="X242" s="279"/>
      <c r="Y242" s="279"/>
      <c r="Z242" s="279"/>
      <c r="AA242" s="279"/>
      <c r="AB242" s="279"/>
      <c r="AC242" s="279"/>
      <c r="AD242" s="279"/>
      <c r="AE242" s="279"/>
      <c r="AF242" s="279"/>
      <c r="AG242" s="279"/>
      <c r="AH242" s="280"/>
      <c r="AI242" s="7"/>
      <c r="AJ242" s="8"/>
      <c r="AK242" s="9"/>
      <c r="AL242" s="390"/>
      <c r="AM242" s="391"/>
      <c r="AN242" s="391"/>
      <c r="AO242" s="391"/>
      <c r="AP242" s="391"/>
      <c r="AQ242" s="391"/>
      <c r="AR242" s="391"/>
      <c r="AS242" s="391"/>
      <c r="AT242" s="391"/>
      <c r="AU242" s="391"/>
      <c r="AV242" s="391"/>
      <c r="AW242" s="391"/>
      <c r="AX242" s="392"/>
      <c r="AY242" s="7"/>
      <c r="AZ242" s="8"/>
      <c r="BA242" s="9"/>
      <c r="BB242" s="480"/>
      <c r="BC242" s="481"/>
      <c r="BD242" s="481"/>
      <c r="BE242" s="481"/>
      <c r="BF242" s="481"/>
      <c r="BG242" s="481"/>
      <c r="BH242" s="481"/>
      <c r="BI242" s="481"/>
      <c r="BJ242" s="481"/>
      <c r="BK242" s="481"/>
      <c r="BL242" s="481"/>
      <c r="BM242" s="481"/>
      <c r="BN242" s="482"/>
      <c r="BO242" s="7"/>
      <c r="BP242" s="8"/>
      <c r="BQ242" s="9"/>
      <c r="BR242" s="480"/>
      <c r="BS242" s="481"/>
      <c r="BT242" s="481"/>
      <c r="BU242" s="481"/>
      <c r="BV242" s="481"/>
      <c r="BW242" s="481"/>
      <c r="BX242" s="481"/>
      <c r="BY242" s="481"/>
      <c r="BZ242" s="481"/>
      <c r="CA242" s="481"/>
      <c r="CB242" s="481"/>
      <c r="CC242" s="481"/>
      <c r="CD242" s="482"/>
      <c r="CF242" s="7"/>
      <c r="CG242" s="8"/>
      <c r="CH242" s="9"/>
      <c r="CI242" s="480"/>
      <c r="CJ242" s="481"/>
      <c r="CK242" s="481"/>
      <c r="CL242" s="481"/>
      <c r="CM242" s="481"/>
      <c r="CN242" s="481"/>
      <c r="CO242" s="481"/>
      <c r="CP242" s="481"/>
      <c r="CQ242" s="481"/>
      <c r="CR242" s="481"/>
      <c r="CS242" s="481"/>
      <c r="CT242" s="481"/>
      <c r="CU242" s="482"/>
      <c r="CW242" s="7"/>
      <c r="CX242" s="8"/>
      <c r="CY242" s="9"/>
      <c r="CZ242" s="480"/>
      <c r="DA242" s="481"/>
      <c r="DB242" s="481"/>
      <c r="DC242" s="481"/>
      <c r="DD242" s="481"/>
      <c r="DE242" s="481"/>
      <c r="DF242" s="481"/>
      <c r="DG242" s="481"/>
      <c r="DH242" s="481"/>
      <c r="DI242" s="481"/>
      <c r="DJ242" s="481"/>
      <c r="DK242" s="481"/>
      <c r="DL242" s="482"/>
    </row>
    <row r="243" spans="2:117" x14ac:dyDescent="0.2">
      <c r="B243" s="56" t="s">
        <v>90</v>
      </c>
      <c r="C243" s="7" t="s">
        <v>2</v>
      </c>
      <c r="D243" s="91">
        <v>0</v>
      </c>
      <c r="E243" s="138"/>
      <c r="F243" s="54">
        <f>D243+F259</f>
        <v>0</v>
      </c>
      <c r="G243" s="55">
        <f>F243+G259</f>
        <v>0</v>
      </c>
      <c r="H243" s="55">
        <f t="shared" ref="H243:Q243" si="924">G243+H259</f>
        <v>0</v>
      </c>
      <c r="I243" s="55">
        <f t="shared" si="924"/>
        <v>0</v>
      </c>
      <c r="J243" s="55">
        <f t="shared" si="924"/>
        <v>0</v>
      </c>
      <c r="K243" s="55">
        <f t="shared" si="924"/>
        <v>0</v>
      </c>
      <c r="L243" s="55">
        <f t="shared" si="924"/>
        <v>0</v>
      </c>
      <c r="M243" s="55">
        <f t="shared" si="924"/>
        <v>0</v>
      </c>
      <c r="N243" s="55">
        <f t="shared" si="924"/>
        <v>0</v>
      </c>
      <c r="O243" s="55">
        <f t="shared" si="924"/>
        <v>0</v>
      </c>
      <c r="P243" s="55">
        <f t="shared" si="924"/>
        <v>0</v>
      </c>
      <c r="Q243" s="55">
        <f t="shared" si="924"/>
        <v>0</v>
      </c>
      <c r="R243" s="105">
        <f>Q243</f>
        <v>0</v>
      </c>
      <c r="S243" s="7" t="s">
        <v>2</v>
      </c>
      <c r="T243" s="91">
        <v>0</v>
      </c>
      <c r="U243" s="138"/>
      <c r="V243" s="272">
        <f>T243+V259</f>
        <v>0</v>
      </c>
      <c r="W243" s="273">
        <f>V243+W259</f>
        <v>0</v>
      </c>
      <c r="X243" s="273">
        <f t="shared" ref="X243:AG243" si="925">W243+X259</f>
        <v>0</v>
      </c>
      <c r="Y243" s="273">
        <f t="shared" si="925"/>
        <v>0</v>
      </c>
      <c r="Z243" s="273">
        <f t="shared" si="925"/>
        <v>0</v>
      </c>
      <c r="AA243" s="273">
        <f t="shared" si="925"/>
        <v>0</v>
      </c>
      <c r="AB243" s="273">
        <f t="shared" si="925"/>
        <v>0</v>
      </c>
      <c r="AC243" s="273">
        <f t="shared" si="925"/>
        <v>0</v>
      </c>
      <c r="AD243" s="273">
        <f t="shared" si="925"/>
        <v>0</v>
      </c>
      <c r="AE243" s="273">
        <f t="shared" si="925"/>
        <v>0</v>
      </c>
      <c r="AF243" s="273">
        <f t="shared" si="925"/>
        <v>0</v>
      </c>
      <c r="AG243" s="273">
        <f t="shared" si="925"/>
        <v>0</v>
      </c>
      <c r="AH243" s="274">
        <f>AG243</f>
        <v>0</v>
      </c>
      <c r="AI243" s="7" t="s">
        <v>2</v>
      </c>
      <c r="AJ243" s="91">
        <v>0</v>
      </c>
      <c r="AK243" s="138"/>
      <c r="AL243" s="384">
        <f>AJ243+AL259</f>
        <v>0</v>
      </c>
      <c r="AM243" s="385">
        <f>AL243+AM259</f>
        <v>0</v>
      </c>
      <c r="AN243" s="385">
        <f t="shared" ref="AN243:AW243" si="926">AM243+AN259</f>
        <v>0</v>
      </c>
      <c r="AO243" s="385">
        <f t="shared" si="926"/>
        <v>0</v>
      </c>
      <c r="AP243" s="385">
        <f t="shared" si="926"/>
        <v>0</v>
      </c>
      <c r="AQ243" s="385">
        <f t="shared" si="926"/>
        <v>0</v>
      </c>
      <c r="AR243" s="385">
        <f t="shared" si="926"/>
        <v>0</v>
      </c>
      <c r="AS243" s="385">
        <f t="shared" si="926"/>
        <v>0</v>
      </c>
      <c r="AT243" s="385">
        <f t="shared" si="926"/>
        <v>0</v>
      </c>
      <c r="AU243" s="385">
        <f t="shared" si="926"/>
        <v>0</v>
      </c>
      <c r="AV243" s="385">
        <f t="shared" si="926"/>
        <v>0</v>
      </c>
      <c r="AW243" s="385">
        <f t="shared" si="926"/>
        <v>0</v>
      </c>
      <c r="AX243" s="386">
        <f>AW243</f>
        <v>0</v>
      </c>
      <c r="AY243" s="7" t="s">
        <v>2</v>
      </c>
      <c r="AZ243" s="91">
        <v>0</v>
      </c>
      <c r="BA243" s="138"/>
      <c r="BB243" s="474">
        <f>AZ243+BB259</f>
        <v>0</v>
      </c>
      <c r="BC243" s="475">
        <f t="shared" ref="BC243:BM243" si="927">BB243+BC259</f>
        <v>0</v>
      </c>
      <c r="BD243" s="475">
        <f t="shared" si="927"/>
        <v>0</v>
      </c>
      <c r="BE243" s="475">
        <f t="shared" si="927"/>
        <v>0</v>
      </c>
      <c r="BF243" s="475">
        <f t="shared" si="927"/>
        <v>0</v>
      </c>
      <c r="BG243" s="475">
        <f t="shared" si="927"/>
        <v>0</v>
      </c>
      <c r="BH243" s="475">
        <f t="shared" si="927"/>
        <v>0</v>
      </c>
      <c r="BI243" s="475">
        <f t="shared" si="927"/>
        <v>0</v>
      </c>
      <c r="BJ243" s="475">
        <f t="shared" si="927"/>
        <v>0</v>
      </c>
      <c r="BK243" s="475">
        <f t="shared" si="927"/>
        <v>0</v>
      </c>
      <c r="BL243" s="475">
        <f t="shared" si="927"/>
        <v>0</v>
      </c>
      <c r="BM243" s="475">
        <f t="shared" si="927"/>
        <v>0</v>
      </c>
      <c r="BN243" s="476">
        <f>BM243</f>
        <v>0</v>
      </c>
      <c r="BO243" s="7" t="s">
        <v>2</v>
      </c>
      <c r="BP243" s="91">
        <v>0</v>
      </c>
      <c r="BQ243" s="138"/>
      <c r="BR243" s="474">
        <f>BP243+BR259</f>
        <v>0</v>
      </c>
      <c r="BS243" s="475">
        <f t="shared" ref="BS243:CC243" si="928">BR243+BS259</f>
        <v>0</v>
      </c>
      <c r="BT243" s="475">
        <f t="shared" si="928"/>
        <v>0</v>
      </c>
      <c r="BU243" s="475">
        <f t="shared" si="928"/>
        <v>0</v>
      </c>
      <c r="BV243" s="475">
        <f t="shared" si="928"/>
        <v>0</v>
      </c>
      <c r="BW243" s="475">
        <f t="shared" si="928"/>
        <v>0</v>
      </c>
      <c r="BX243" s="475">
        <f t="shared" si="928"/>
        <v>0</v>
      </c>
      <c r="BY243" s="475">
        <f t="shared" si="928"/>
        <v>0</v>
      </c>
      <c r="BZ243" s="475">
        <f t="shared" si="928"/>
        <v>0</v>
      </c>
      <c r="CA243" s="475">
        <f t="shared" si="928"/>
        <v>0</v>
      </c>
      <c r="CB243" s="475">
        <f t="shared" si="928"/>
        <v>0</v>
      </c>
      <c r="CC243" s="475">
        <f t="shared" si="928"/>
        <v>0</v>
      </c>
      <c r="CD243" s="476">
        <f>CC243</f>
        <v>0</v>
      </c>
      <c r="CF243" s="7" t="s">
        <v>2</v>
      </c>
      <c r="CG243" s="91">
        <v>0</v>
      </c>
      <c r="CH243" s="138"/>
      <c r="CI243" s="474">
        <f>CG243+CI259</f>
        <v>0</v>
      </c>
      <c r="CJ243" s="475">
        <f t="shared" ref="CJ243:CT243" si="929">CI243+CJ259</f>
        <v>0</v>
      </c>
      <c r="CK243" s="475">
        <f t="shared" si="929"/>
        <v>0</v>
      </c>
      <c r="CL243" s="475">
        <f t="shared" si="929"/>
        <v>0</v>
      </c>
      <c r="CM243" s="475">
        <f t="shared" si="929"/>
        <v>0</v>
      </c>
      <c r="CN243" s="475">
        <f t="shared" si="929"/>
        <v>0</v>
      </c>
      <c r="CO243" s="475">
        <f t="shared" si="929"/>
        <v>0</v>
      </c>
      <c r="CP243" s="475">
        <f t="shared" si="929"/>
        <v>0</v>
      </c>
      <c r="CQ243" s="475">
        <f t="shared" si="929"/>
        <v>0</v>
      </c>
      <c r="CR243" s="475">
        <f t="shared" si="929"/>
        <v>0</v>
      </c>
      <c r="CS243" s="475">
        <f t="shared" si="929"/>
        <v>0</v>
      </c>
      <c r="CT243" s="475">
        <f t="shared" si="929"/>
        <v>0</v>
      </c>
      <c r="CU243" s="476">
        <f>CT243</f>
        <v>0</v>
      </c>
      <c r="CW243" s="7" t="s">
        <v>2</v>
      </c>
      <c r="CX243" s="91">
        <v>0</v>
      </c>
      <c r="CY243" s="138"/>
      <c r="CZ243" s="474">
        <f>CX243+CZ259</f>
        <v>0</v>
      </c>
      <c r="DA243" s="475">
        <f t="shared" ref="DA243:DK243" si="930">CZ243+DA259</f>
        <v>0</v>
      </c>
      <c r="DB243" s="475">
        <f t="shared" si="930"/>
        <v>0</v>
      </c>
      <c r="DC243" s="475">
        <f t="shared" si="930"/>
        <v>0</v>
      </c>
      <c r="DD243" s="475">
        <f t="shared" si="930"/>
        <v>0</v>
      </c>
      <c r="DE243" s="475">
        <f t="shared" si="930"/>
        <v>0</v>
      </c>
      <c r="DF243" s="475">
        <f t="shared" si="930"/>
        <v>0</v>
      </c>
      <c r="DG243" s="475">
        <f t="shared" si="930"/>
        <v>0</v>
      </c>
      <c r="DH243" s="475">
        <f t="shared" si="930"/>
        <v>0</v>
      </c>
      <c r="DI243" s="475">
        <f t="shared" si="930"/>
        <v>0</v>
      </c>
      <c r="DJ243" s="475">
        <f t="shared" si="930"/>
        <v>0</v>
      </c>
      <c r="DK243" s="475">
        <f t="shared" si="930"/>
        <v>0</v>
      </c>
      <c r="DL243" s="476">
        <f>DK243</f>
        <v>0</v>
      </c>
    </row>
    <row r="244" spans="2:117" x14ac:dyDescent="0.2">
      <c r="B244" s="56" t="s">
        <v>91</v>
      </c>
      <c r="C244" s="7" t="s">
        <v>2</v>
      </c>
      <c r="D244" s="91">
        <v>0</v>
      </c>
      <c r="E244" s="138"/>
      <c r="F244" s="54">
        <f>D244+F229</f>
        <v>0</v>
      </c>
      <c r="G244" s="55">
        <f t="shared" ref="G244:Q244" si="931">F244+G229</f>
        <v>0</v>
      </c>
      <c r="H244" s="55">
        <f t="shared" si="931"/>
        <v>0</v>
      </c>
      <c r="I244" s="55">
        <f t="shared" si="931"/>
        <v>0</v>
      </c>
      <c r="J244" s="55">
        <f t="shared" si="931"/>
        <v>0</v>
      </c>
      <c r="K244" s="55">
        <f t="shared" si="931"/>
        <v>0</v>
      </c>
      <c r="L244" s="55">
        <f t="shared" si="931"/>
        <v>0</v>
      </c>
      <c r="M244" s="55">
        <f t="shared" si="931"/>
        <v>0</v>
      </c>
      <c r="N244" s="55">
        <f t="shared" si="931"/>
        <v>0</v>
      </c>
      <c r="O244" s="55">
        <f t="shared" si="931"/>
        <v>-500</v>
      </c>
      <c r="P244" s="55">
        <f t="shared" si="931"/>
        <v>-1000</v>
      </c>
      <c r="Q244" s="55">
        <f t="shared" si="931"/>
        <v>-1500</v>
      </c>
      <c r="R244" s="105">
        <f>Q244</f>
        <v>-1500</v>
      </c>
      <c r="S244" s="7" t="s">
        <v>2</v>
      </c>
      <c r="T244" s="91">
        <v>0</v>
      </c>
      <c r="U244" s="138"/>
      <c r="V244" s="272">
        <f>T244+V229</f>
        <v>-800</v>
      </c>
      <c r="W244" s="273">
        <f t="shared" ref="W244:AF244" si="932">V244+W229</f>
        <v>-1600</v>
      </c>
      <c r="X244" s="273">
        <f t="shared" si="932"/>
        <v>-2400</v>
      </c>
      <c r="Y244" s="273">
        <f t="shared" si="932"/>
        <v>-18800</v>
      </c>
      <c r="Z244" s="273">
        <f t="shared" si="932"/>
        <v>-35200</v>
      </c>
      <c r="AA244" s="273">
        <f t="shared" si="932"/>
        <v>-51600</v>
      </c>
      <c r="AB244" s="273">
        <f t="shared" si="932"/>
        <v>-90233.333333333343</v>
      </c>
      <c r="AC244" s="273">
        <f t="shared" si="932"/>
        <v>-130907.66666666669</v>
      </c>
      <c r="AD244" s="273">
        <f t="shared" si="932"/>
        <v>-171582.00000000003</v>
      </c>
      <c r="AE244" s="273">
        <f t="shared" si="932"/>
        <v>-214876.33333333337</v>
      </c>
      <c r="AF244" s="273">
        <f t="shared" si="932"/>
        <v>-258170.66666666672</v>
      </c>
      <c r="AG244" s="273">
        <f>AF244+AG229</f>
        <v>-301465.00000000006</v>
      </c>
      <c r="AH244" s="274">
        <f>AG244</f>
        <v>-301465.00000000006</v>
      </c>
      <c r="AI244" s="7" t="s">
        <v>2</v>
      </c>
      <c r="AJ244" s="91">
        <v>0</v>
      </c>
      <c r="AK244" s="138"/>
      <c r="AL244" s="384">
        <f>AJ244+AL229</f>
        <v>-61308.92566666667</v>
      </c>
      <c r="AM244" s="385">
        <f t="shared" ref="AM244:AW244" si="933">AL244+AM229</f>
        <v>-110235.4425</v>
      </c>
      <c r="AN244" s="385">
        <f t="shared" si="933"/>
        <v>-149580.79208333336</v>
      </c>
      <c r="AO244" s="385">
        <f t="shared" si="933"/>
        <v>-193716.72529166669</v>
      </c>
      <c r="AP244" s="385">
        <f t="shared" si="933"/>
        <v>-235457.36668750003</v>
      </c>
      <c r="AQ244" s="385">
        <f t="shared" si="933"/>
        <v>-278396.15398958337</v>
      </c>
      <c r="AR244" s="385">
        <f t="shared" si="933"/>
        <v>-320735.36833854171</v>
      </c>
      <c r="AS244" s="385">
        <f t="shared" si="933"/>
        <v>-364419.36916406255</v>
      </c>
      <c r="AT244" s="385">
        <f t="shared" si="933"/>
        <v>-528291.96675130213</v>
      </c>
      <c r="AU244" s="385">
        <f t="shared" si="933"/>
        <v>-661691.70595768234</v>
      </c>
      <c r="AV244" s="385">
        <f t="shared" si="933"/>
        <v>-782557.82435449213</v>
      </c>
      <c r="AW244" s="385">
        <f t="shared" si="933"/>
        <v>-909690.75315608713</v>
      </c>
      <c r="AX244" s="386">
        <f>AW244</f>
        <v>-909690.75315608713</v>
      </c>
      <c r="AY244" s="7" t="s">
        <v>2</v>
      </c>
      <c r="AZ244" s="91">
        <v>0</v>
      </c>
      <c r="BA244" s="138"/>
      <c r="BB244" s="474">
        <f>AZ244+BB229</f>
        <v>-178770.05998226049</v>
      </c>
      <c r="BC244" s="475">
        <f t="shared" ref="BC244:BM244" si="934">BB244+BC229</f>
        <v>-257626.60128018956</v>
      </c>
      <c r="BD244" s="475">
        <f t="shared" si="934"/>
        <v>-312620.90247600432</v>
      </c>
      <c r="BE244" s="475">
        <f t="shared" si="934"/>
        <v>-377133.46273959579</v>
      </c>
      <c r="BF244" s="475">
        <f t="shared" si="934"/>
        <v>-437815.96202464117</v>
      </c>
      <c r="BG244" s="475">
        <f t="shared" si="934"/>
        <v>-513550.998018599</v>
      </c>
      <c r="BH244" s="475">
        <f t="shared" si="934"/>
        <v>-588663.64260679926</v>
      </c>
      <c r="BI244" s="475">
        <f t="shared" si="934"/>
        <v>-664114.26412538392</v>
      </c>
      <c r="BJ244" s="475">
        <f t="shared" si="934"/>
        <v>-739458.23769388604</v>
      </c>
      <c r="BK244" s="475">
        <f t="shared" si="934"/>
        <v>-814832.89541173354</v>
      </c>
      <c r="BL244" s="475">
        <f t="shared" si="934"/>
        <v>-890185.57631799125</v>
      </c>
      <c r="BM244" s="475">
        <f t="shared" si="934"/>
        <v>-965537.4326910146</v>
      </c>
      <c r="BN244" s="476">
        <f>BM244</f>
        <v>-965537.4326910146</v>
      </c>
      <c r="BO244" s="7" t="s">
        <v>2</v>
      </c>
      <c r="BP244" s="91">
        <v>0</v>
      </c>
      <c r="BQ244" s="138"/>
      <c r="BR244" s="474">
        <f>BP244+BR229</f>
        <v>-116828.50161972566</v>
      </c>
      <c r="BS244" s="475">
        <f t="shared" ref="BS244:CC244" si="935">BR244+BS229</f>
        <v>105066.25311217085</v>
      </c>
      <c r="BT244" s="475">
        <f t="shared" si="935"/>
        <v>472104.89495834493</v>
      </c>
      <c r="BU244" s="475">
        <f t="shared" si="935"/>
        <v>781844.82969319553</v>
      </c>
      <c r="BV244" s="475">
        <f t="shared" si="935"/>
        <v>1115167.4640401653</v>
      </c>
      <c r="BW244" s="475">
        <f t="shared" si="935"/>
        <v>1439638.0582139278</v>
      </c>
      <c r="BX244" s="475">
        <f t="shared" si="935"/>
        <v>1768157.5031696588</v>
      </c>
      <c r="BY244" s="475">
        <f t="shared" si="935"/>
        <v>2095377.3131862022</v>
      </c>
      <c r="BZ244" s="475">
        <f t="shared" si="935"/>
        <v>2423455.8943803208</v>
      </c>
      <c r="CA244" s="475">
        <f t="shared" si="935"/>
        <v>2751531.0446550716</v>
      </c>
      <c r="CB244" s="475">
        <f t="shared" si="935"/>
        <v>3079906.0851552738</v>
      </c>
      <c r="CC244" s="475">
        <f t="shared" si="935"/>
        <v>3408421.4476907873</v>
      </c>
      <c r="CD244" s="476">
        <f>CC244</f>
        <v>3408421.4476907873</v>
      </c>
      <c r="CF244" s="7" t="s">
        <v>2</v>
      </c>
      <c r="CG244" s="91">
        <v>0</v>
      </c>
      <c r="CH244" s="138"/>
      <c r="CI244" s="474">
        <f>CG244+CI229</f>
        <v>536699.53977427969</v>
      </c>
      <c r="CJ244" s="475">
        <f t="shared" ref="CJ244:CT244" si="936">CI244+CJ229</f>
        <v>1372056.8046609359</v>
      </c>
      <c r="CK244" s="475">
        <f t="shared" si="936"/>
        <v>2311320.4477028064</v>
      </c>
      <c r="CL244" s="475">
        <f t="shared" si="936"/>
        <v>3225183.7265430302</v>
      </c>
      <c r="CM244" s="475">
        <f t="shared" si="936"/>
        <v>4145901.9854786773</v>
      </c>
      <c r="CN244" s="475">
        <f t="shared" si="936"/>
        <v>5065348.0585548533</v>
      </c>
      <c r="CO244" s="475">
        <f t="shared" si="936"/>
        <v>5985498.7923647342</v>
      </c>
      <c r="CP244" s="475">
        <f t="shared" si="936"/>
        <v>6905674.6797264218</v>
      </c>
      <c r="CQ244" s="475">
        <f t="shared" si="936"/>
        <v>7826105.3388434853</v>
      </c>
      <c r="CR244" s="475">
        <f t="shared" si="936"/>
        <v>8746730.8888971172</v>
      </c>
      <c r="CS244" s="475">
        <f t="shared" si="936"/>
        <v>9667534.1958575938</v>
      </c>
      <c r="CT244" s="475">
        <f t="shared" si="936"/>
        <v>10588491.23327722</v>
      </c>
      <c r="CU244" s="476">
        <f>CT244</f>
        <v>10588491.23327722</v>
      </c>
      <c r="CW244" s="7" t="s">
        <v>2</v>
      </c>
      <c r="CX244" s="91">
        <v>0</v>
      </c>
      <c r="CY244" s="138"/>
      <c r="CZ244" s="474">
        <f>CX244+CZ229</f>
        <v>1719613.1279632214</v>
      </c>
      <c r="DA244" s="475">
        <f t="shared" ref="DA244:DK244" si="937">CZ244+DA229</f>
        <v>4251655.510854343</v>
      </c>
      <c r="DB244" s="475">
        <f t="shared" si="937"/>
        <v>6691741.2619882673</v>
      </c>
      <c r="DC244" s="475">
        <f t="shared" si="937"/>
        <v>9156125.8316106535</v>
      </c>
      <c r="DD244" s="475">
        <f t="shared" si="937"/>
        <v>11615580.68084144</v>
      </c>
      <c r="DE244" s="475">
        <f t="shared" si="937"/>
        <v>14054910.385955162</v>
      </c>
      <c r="DF244" s="475">
        <f t="shared" si="937"/>
        <v>16494559.056951724</v>
      </c>
      <c r="DG244" s="475">
        <f t="shared" si="937"/>
        <v>18934734.288901534</v>
      </c>
      <c r="DH244" s="475">
        <f t="shared" si="937"/>
        <v>21375409.738983996</v>
      </c>
      <c r="DI244" s="475">
        <f t="shared" si="937"/>
        <v>23816547.041857891</v>
      </c>
      <c r="DJ244" s="475">
        <f t="shared" si="937"/>
        <v>26258083.831692945</v>
      </c>
      <c r="DK244" s="475">
        <f t="shared" si="937"/>
        <v>28699969.924926855</v>
      </c>
      <c r="DL244" s="476">
        <f>DK244</f>
        <v>28699969.924926855</v>
      </c>
    </row>
    <row r="245" spans="2:117" x14ac:dyDescent="0.2">
      <c r="B245" s="57" t="s">
        <v>92</v>
      </c>
      <c r="C245" s="25"/>
      <c r="D245" s="33"/>
      <c r="E245" s="76"/>
      <c r="F245" s="58">
        <f t="shared" ref="F245:Q245" si="938">F243+F244</f>
        <v>0</v>
      </c>
      <c r="G245" s="59">
        <f t="shared" si="938"/>
        <v>0</v>
      </c>
      <c r="H245" s="59">
        <f t="shared" si="938"/>
        <v>0</v>
      </c>
      <c r="I245" s="59">
        <f t="shared" si="938"/>
        <v>0</v>
      </c>
      <c r="J245" s="59">
        <f t="shared" si="938"/>
        <v>0</v>
      </c>
      <c r="K245" s="59">
        <f t="shared" si="938"/>
        <v>0</v>
      </c>
      <c r="L245" s="59">
        <f t="shared" si="938"/>
        <v>0</v>
      </c>
      <c r="M245" s="59">
        <f t="shared" si="938"/>
        <v>0</v>
      </c>
      <c r="N245" s="59">
        <f t="shared" si="938"/>
        <v>0</v>
      </c>
      <c r="O245" s="59">
        <f t="shared" si="938"/>
        <v>-500</v>
      </c>
      <c r="P245" s="59">
        <f t="shared" si="938"/>
        <v>-1000</v>
      </c>
      <c r="Q245" s="59">
        <f t="shared" si="938"/>
        <v>-1500</v>
      </c>
      <c r="R245" s="106">
        <f>Q245</f>
        <v>-1500</v>
      </c>
      <c r="S245" s="25"/>
      <c r="T245" s="33"/>
      <c r="U245" s="76"/>
      <c r="V245" s="275">
        <f t="shared" ref="V245:AG245" si="939">V243+V244</f>
        <v>-800</v>
      </c>
      <c r="W245" s="276">
        <f t="shared" si="939"/>
        <v>-1600</v>
      </c>
      <c r="X245" s="276">
        <f t="shared" si="939"/>
        <v>-2400</v>
      </c>
      <c r="Y245" s="276">
        <f t="shared" si="939"/>
        <v>-18800</v>
      </c>
      <c r="Z245" s="276">
        <f t="shared" si="939"/>
        <v>-35200</v>
      </c>
      <c r="AA245" s="276">
        <f t="shared" si="939"/>
        <v>-51600</v>
      </c>
      <c r="AB245" s="276">
        <f t="shared" si="939"/>
        <v>-90233.333333333343</v>
      </c>
      <c r="AC245" s="276">
        <f t="shared" si="939"/>
        <v>-130907.66666666669</v>
      </c>
      <c r="AD245" s="276">
        <f t="shared" si="939"/>
        <v>-171582.00000000003</v>
      </c>
      <c r="AE245" s="276">
        <f t="shared" si="939"/>
        <v>-214876.33333333337</v>
      </c>
      <c r="AF245" s="276">
        <f t="shared" si="939"/>
        <v>-258170.66666666672</v>
      </c>
      <c r="AG245" s="276">
        <f t="shared" si="939"/>
        <v>-301465.00000000006</v>
      </c>
      <c r="AH245" s="277">
        <f>AG245</f>
        <v>-301465.00000000006</v>
      </c>
      <c r="AI245" s="25"/>
      <c r="AJ245" s="33"/>
      <c r="AK245" s="76"/>
      <c r="AL245" s="387">
        <f t="shared" ref="AL245:AW245" si="940">AL243+AL244</f>
        <v>-61308.92566666667</v>
      </c>
      <c r="AM245" s="388">
        <f t="shared" si="940"/>
        <v>-110235.4425</v>
      </c>
      <c r="AN245" s="388">
        <f t="shared" si="940"/>
        <v>-149580.79208333336</v>
      </c>
      <c r="AO245" s="388">
        <f t="shared" si="940"/>
        <v>-193716.72529166669</v>
      </c>
      <c r="AP245" s="388">
        <f t="shared" si="940"/>
        <v>-235457.36668750003</v>
      </c>
      <c r="AQ245" s="388">
        <f t="shared" si="940"/>
        <v>-278396.15398958337</v>
      </c>
      <c r="AR245" s="388">
        <f t="shared" si="940"/>
        <v>-320735.36833854171</v>
      </c>
      <c r="AS245" s="388">
        <f t="shared" si="940"/>
        <v>-364419.36916406255</v>
      </c>
      <c r="AT245" s="388">
        <f t="shared" si="940"/>
        <v>-528291.96675130213</v>
      </c>
      <c r="AU245" s="388">
        <f t="shared" si="940"/>
        <v>-661691.70595768234</v>
      </c>
      <c r="AV245" s="388">
        <f t="shared" si="940"/>
        <v>-782557.82435449213</v>
      </c>
      <c r="AW245" s="388">
        <f t="shared" si="940"/>
        <v>-909690.75315608713</v>
      </c>
      <c r="AX245" s="389">
        <f>AW245</f>
        <v>-909690.75315608713</v>
      </c>
      <c r="AY245" s="25"/>
      <c r="AZ245" s="33"/>
      <c r="BA245" s="76"/>
      <c r="BB245" s="477">
        <f t="shared" ref="BB245:BM245" si="941">BB243+BB244</f>
        <v>-178770.05998226049</v>
      </c>
      <c r="BC245" s="478">
        <f t="shared" si="941"/>
        <v>-257626.60128018956</v>
      </c>
      <c r="BD245" s="478">
        <f t="shared" si="941"/>
        <v>-312620.90247600432</v>
      </c>
      <c r="BE245" s="478">
        <f t="shared" si="941"/>
        <v>-377133.46273959579</v>
      </c>
      <c r="BF245" s="478">
        <f t="shared" si="941"/>
        <v>-437815.96202464117</v>
      </c>
      <c r="BG245" s="478">
        <f t="shared" si="941"/>
        <v>-513550.998018599</v>
      </c>
      <c r="BH245" s="478">
        <f t="shared" si="941"/>
        <v>-588663.64260679926</v>
      </c>
      <c r="BI245" s="478">
        <f t="shared" si="941"/>
        <v>-664114.26412538392</v>
      </c>
      <c r="BJ245" s="478">
        <f t="shared" si="941"/>
        <v>-739458.23769388604</v>
      </c>
      <c r="BK245" s="478">
        <f t="shared" si="941"/>
        <v>-814832.89541173354</v>
      </c>
      <c r="BL245" s="478">
        <f t="shared" si="941"/>
        <v>-890185.57631799125</v>
      </c>
      <c r="BM245" s="478">
        <f t="shared" si="941"/>
        <v>-965537.4326910146</v>
      </c>
      <c r="BN245" s="479">
        <f>BM245</f>
        <v>-965537.4326910146</v>
      </c>
      <c r="BO245" s="25"/>
      <c r="BP245" s="33"/>
      <c r="BQ245" s="76"/>
      <c r="BR245" s="477">
        <f>BR243+BR244</f>
        <v>-116828.50161972566</v>
      </c>
      <c r="BS245" s="478">
        <f>BS243+BS244</f>
        <v>105066.25311217085</v>
      </c>
      <c r="BT245" s="478">
        <f>BT243+BT244</f>
        <v>472104.89495834493</v>
      </c>
      <c r="BU245" s="478">
        <f>BU243+BU244</f>
        <v>781844.82969319553</v>
      </c>
      <c r="BV245" s="478">
        <f t="shared" ref="BV245:CC245" si="942">BV243+BV244</f>
        <v>1115167.4640401653</v>
      </c>
      <c r="BW245" s="478">
        <f t="shared" si="942"/>
        <v>1439638.0582139278</v>
      </c>
      <c r="BX245" s="478">
        <f t="shared" si="942"/>
        <v>1768157.5031696588</v>
      </c>
      <c r="BY245" s="478">
        <f t="shared" si="942"/>
        <v>2095377.3131862022</v>
      </c>
      <c r="BZ245" s="478">
        <f t="shared" si="942"/>
        <v>2423455.8943803208</v>
      </c>
      <c r="CA245" s="478">
        <f t="shared" si="942"/>
        <v>2751531.0446550716</v>
      </c>
      <c r="CB245" s="478">
        <f t="shared" si="942"/>
        <v>3079906.0851552738</v>
      </c>
      <c r="CC245" s="478">
        <f t="shared" si="942"/>
        <v>3408421.4476907873</v>
      </c>
      <c r="CD245" s="479">
        <f>CC245</f>
        <v>3408421.4476907873</v>
      </c>
      <c r="CF245" s="25"/>
      <c r="CG245" s="33"/>
      <c r="CH245" s="76"/>
      <c r="CI245" s="477">
        <f>CI243+CI244</f>
        <v>536699.53977427969</v>
      </c>
      <c r="CJ245" s="478">
        <f>CJ243+CJ244</f>
        <v>1372056.8046609359</v>
      </c>
      <c r="CK245" s="478">
        <f>CK243+CK244</f>
        <v>2311320.4477028064</v>
      </c>
      <c r="CL245" s="478">
        <f>CL243+CL244</f>
        <v>3225183.7265430302</v>
      </c>
      <c r="CM245" s="478">
        <f t="shared" ref="CM245:CT245" si="943">CM243+CM244</f>
        <v>4145901.9854786773</v>
      </c>
      <c r="CN245" s="478">
        <f t="shared" si="943"/>
        <v>5065348.0585548533</v>
      </c>
      <c r="CO245" s="478">
        <f t="shared" si="943"/>
        <v>5985498.7923647342</v>
      </c>
      <c r="CP245" s="478">
        <f t="shared" si="943"/>
        <v>6905674.6797264218</v>
      </c>
      <c r="CQ245" s="478">
        <f t="shared" si="943"/>
        <v>7826105.3388434853</v>
      </c>
      <c r="CR245" s="478">
        <f t="shared" si="943"/>
        <v>8746730.8888971172</v>
      </c>
      <c r="CS245" s="478">
        <f t="shared" si="943"/>
        <v>9667534.1958575938</v>
      </c>
      <c r="CT245" s="478">
        <f t="shared" si="943"/>
        <v>10588491.23327722</v>
      </c>
      <c r="CU245" s="479">
        <f>CT245</f>
        <v>10588491.23327722</v>
      </c>
      <c r="CW245" s="25"/>
      <c r="CX245" s="33"/>
      <c r="CY245" s="76"/>
      <c r="CZ245" s="477">
        <f>CZ243+CZ244</f>
        <v>1719613.1279632214</v>
      </c>
      <c r="DA245" s="478">
        <f>DA243+DA244</f>
        <v>4251655.510854343</v>
      </c>
      <c r="DB245" s="478">
        <f>DB243+DB244</f>
        <v>6691741.2619882673</v>
      </c>
      <c r="DC245" s="478">
        <f>DC243+DC244</f>
        <v>9156125.8316106535</v>
      </c>
      <c r="DD245" s="478">
        <f t="shared" ref="DD245:DK245" si="944">DD243+DD244</f>
        <v>11615580.68084144</v>
      </c>
      <c r="DE245" s="478">
        <f t="shared" si="944"/>
        <v>14054910.385955162</v>
      </c>
      <c r="DF245" s="478">
        <f t="shared" si="944"/>
        <v>16494559.056951724</v>
      </c>
      <c r="DG245" s="478">
        <f t="shared" si="944"/>
        <v>18934734.288901534</v>
      </c>
      <c r="DH245" s="478">
        <f t="shared" si="944"/>
        <v>21375409.738983996</v>
      </c>
      <c r="DI245" s="478">
        <f t="shared" si="944"/>
        <v>23816547.041857891</v>
      </c>
      <c r="DJ245" s="478">
        <f t="shared" si="944"/>
        <v>26258083.831692945</v>
      </c>
      <c r="DK245" s="478">
        <f t="shared" si="944"/>
        <v>28699969.924926855</v>
      </c>
      <c r="DL245" s="479">
        <f>DK245</f>
        <v>28699969.924926855</v>
      </c>
    </row>
    <row r="246" spans="2:117" x14ac:dyDescent="0.2">
      <c r="B246" s="57" t="s">
        <v>93</v>
      </c>
      <c r="C246" s="25"/>
      <c r="D246" s="33"/>
      <c r="E246" s="76"/>
      <c r="F246" s="58">
        <f t="shared" ref="F246:Q246" si="945">F241+F245</f>
        <v>0</v>
      </c>
      <c r="G246" s="59">
        <f t="shared" si="945"/>
        <v>0</v>
      </c>
      <c r="H246" s="59">
        <f t="shared" si="945"/>
        <v>0</v>
      </c>
      <c r="I246" s="59">
        <f t="shared" si="945"/>
        <v>0</v>
      </c>
      <c r="J246" s="59">
        <f t="shared" si="945"/>
        <v>0</v>
      </c>
      <c r="K246" s="59">
        <f t="shared" si="945"/>
        <v>0</v>
      </c>
      <c r="L246" s="59">
        <f t="shared" si="945"/>
        <v>0</v>
      </c>
      <c r="M246" s="59">
        <f t="shared" si="945"/>
        <v>0</v>
      </c>
      <c r="N246" s="59">
        <f t="shared" si="945"/>
        <v>0</v>
      </c>
      <c r="O246" s="59">
        <f t="shared" si="945"/>
        <v>-500</v>
      </c>
      <c r="P246" s="59">
        <f t="shared" si="945"/>
        <v>-1000</v>
      </c>
      <c r="Q246" s="59">
        <f t="shared" si="945"/>
        <v>-1500</v>
      </c>
      <c r="R246" s="106">
        <f>Q246</f>
        <v>-1500</v>
      </c>
      <c r="S246" s="25"/>
      <c r="T246" s="33"/>
      <c r="U246" s="76"/>
      <c r="V246" s="275">
        <f t="shared" ref="V246:AG246" si="946">V241+V245</f>
        <v>29200</v>
      </c>
      <c r="W246" s="276">
        <f t="shared" si="946"/>
        <v>28400</v>
      </c>
      <c r="X246" s="276">
        <f t="shared" si="946"/>
        <v>27600</v>
      </c>
      <c r="Y246" s="276">
        <f t="shared" si="946"/>
        <v>11200</v>
      </c>
      <c r="Z246" s="276">
        <f t="shared" si="946"/>
        <v>-5200</v>
      </c>
      <c r="AA246" s="276">
        <f t="shared" si="946"/>
        <v>-21600</v>
      </c>
      <c r="AB246" s="276">
        <f t="shared" si="946"/>
        <v>-60233.333333333343</v>
      </c>
      <c r="AC246" s="276">
        <f t="shared" si="946"/>
        <v>-100907.66666666669</v>
      </c>
      <c r="AD246" s="276">
        <f t="shared" si="946"/>
        <v>-141582.00000000003</v>
      </c>
      <c r="AE246" s="276">
        <f t="shared" si="946"/>
        <v>-184876.33333333337</v>
      </c>
      <c r="AF246" s="276">
        <f t="shared" si="946"/>
        <v>-228170.66666666672</v>
      </c>
      <c r="AG246" s="276">
        <f t="shared" si="946"/>
        <v>-271465.00000000006</v>
      </c>
      <c r="AH246" s="277">
        <f>AG246</f>
        <v>-271465.00000000006</v>
      </c>
      <c r="AI246" s="25"/>
      <c r="AJ246" s="33"/>
      <c r="AK246" s="76"/>
      <c r="AL246" s="387">
        <f t="shared" ref="AL246:AW246" si="947">AL241+AL245</f>
        <v>-31308.92566666667</v>
      </c>
      <c r="AM246" s="388">
        <f t="shared" si="947"/>
        <v>-80235.442500000005</v>
      </c>
      <c r="AN246" s="388">
        <f t="shared" si="947"/>
        <v>-119580.79208333336</v>
      </c>
      <c r="AO246" s="388">
        <f t="shared" si="947"/>
        <v>-163716.72529166669</v>
      </c>
      <c r="AP246" s="388">
        <f t="shared" si="947"/>
        <v>-205457.36668750003</v>
      </c>
      <c r="AQ246" s="388">
        <f t="shared" si="947"/>
        <v>-248396.15398958337</v>
      </c>
      <c r="AR246" s="388">
        <f t="shared" si="947"/>
        <v>-290735.36833854171</v>
      </c>
      <c r="AS246" s="388">
        <f t="shared" si="947"/>
        <v>-334419.36916406255</v>
      </c>
      <c r="AT246" s="388">
        <f t="shared" si="947"/>
        <v>-498291.96675130213</v>
      </c>
      <c r="AU246" s="388">
        <f t="shared" si="947"/>
        <v>-631691.70595768234</v>
      </c>
      <c r="AV246" s="388">
        <f t="shared" si="947"/>
        <v>-752557.82435449213</v>
      </c>
      <c r="AW246" s="388">
        <f t="shared" si="947"/>
        <v>-879690.75315608713</v>
      </c>
      <c r="AX246" s="389">
        <f>AW246</f>
        <v>-879690.75315608713</v>
      </c>
      <c r="AY246" s="25"/>
      <c r="AZ246" s="33"/>
      <c r="BA246" s="76"/>
      <c r="BB246" s="477">
        <f t="shared" ref="BB246:BM246" si="948">BB241+BB245</f>
        <v>-148770.05998226049</v>
      </c>
      <c r="BC246" s="478">
        <f t="shared" si="948"/>
        <v>-227626.60128018956</v>
      </c>
      <c r="BD246" s="478">
        <f t="shared" si="948"/>
        <v>-282620.90247600432</v>
      </c>
      <c r="BE246" s="478">
        <f t="shared" si="948"/>
        <v>-347133.46273959579</v>
      </c>
      <c r="BF246" s="478">
        <f t="shared" si="948"/>
        <v>-407815.96202464117</v>
      </c>
      <c r="BG246" s="478">
        <f t="shared" si="948"/>
        <v>-483550.998018599</v>
      </c>
      <c r="BH246" s="478">
        <f t="shared" si="948"/>
        <v>-558663.64260679926</v>
      </c>
      <c r="BI246" s="478">
        <f t="shared" si="948"/>
        <v>-634114.26412538392</v>
      </c>
      <c r="BJ246" s="478">
        <f t="shared" si="948"/>
        <v>-709458.23769388604</v>
      </c>
      <c r="BK246" s="478">
        <f t="shared" si="948"/>
        <v>-784832.89541173354</v>
      </c>
      <c r="BL246" s="478">
        <f t="shared" si="948"/>
        <v>-860185.57631799125</v>
      </c>
      <c r="BM246" s="478">
        <f t="shared" si="948"/>
        <v>-935537.4326910146</v>
      </c>
      <c r="BN246" s="479">
        <f>BM246</f>
        <v>-935537.4326910146</v>
      </c>
      <c r="BO246" s="25"/>
      <c r="BP246" s="33"/>
      <c r="BQ246" s="76"/>
      <c r="BR246" s="477">
        <f>BR241+BR245</f>
        <v>-86828.501619725663</v>
      </c>
      <c r="BS246" s="478">
        <f>BS241+BS245</f>
        <v>135066.25311217085</v>
      </c>
      <c r="BT246" s="478">
        <f>BT241+BT245</f>
        <v>502104.89495834493</v>
      </c>
      <c r="BU246" s="478">
        <f>BU241+BU245</f>
        <v>811844.82969319553</v>
      </c>
      <c r="BV246" s="478">
        <f t="shared" ref="BV246:CC246" si="949">BV241+BV245</f>
        <v>1145167.4640401653</v>
      </c>
      <c r="BW246" s="478">
        <f t="shared" si="949"/>
        <v>1469638.0582139278</v>
      </c>
      <c r="BX246" s="478">
        <f t="shared" si="949"/>
        <v>1798157.5031696588</v>
      </c>
      <c r="BY246" s="478">
        <f t="shared" si="949"/>
        <v>2125377.3131862022</v>
      </c>
      <c r="BZ246" s="478">
        <f t="shared" si="949"/>
        <v>2453455.8943803208</v>
      </c>
      <c r="CA246" s="478">
        <f t="shared" si="949"/>
        <v>2781531.0446550716</v>
      </c>
      <c r="CB246" s="478">
        <f t="shared" si="949"/>
        <v>3109906.0851552738</v>
      </c>
      <c r="CC246" s="478">
        <f t="shared" si="949"/>
        <v>3438421.4476907873</v>
      </c>
      <c r="CD246" s="479">
        <f>CC246</f>
        <v>3438421.4476907873</v>
      </c>
      <c r="CF246" s="25"/>
      <c r="CG246" s="33"/>
      <c r="CH246" s="76"/>
      <c r="CI246" s="477">
        <f>CI241+CI245</f>
        <v>566699.53977427969</v>
      </c>
      <c r="CJ246" s="478">
        <f>CJ241+CJ245</f>
        <v>1402056.8046609359</v>
      </c>
      <c r="CK246" s="478">
        <f>CK241+CK245</f>
        <v>2341320.4477028064</v>
      </c>
      <c r="CL246" s="478">
        <f>CL241+CL245</f>
        <v>3255183.7265430302</v>
      </c>
      <c r="CM246" s="478">
        <f t="shared" ref="CM246:CT246" si="950">CM241+CM245</f>
        <v>4175901.9854786773</v>
      </c>
      <c r="CN246" s="478">
        <f t="shared" si="950"/>
        <v>5095348.0585548533</v>
      </c>
      <c r="CO246" s="478">
        <f t="shared" si="950"/>
        <v>6015498.7923647342</v>
      </c>
      <c r="CP246" s="478">
        <f t="shared" si="950"/>
        <v>6935674.6797264218</v>
      </c>
      <c r="CQ246" s="478">
        <f t="shared" si="950"/>
        <v>7856105.3388434853</v>
      </c>
      <c r="CR246" s="478">
        <f t="shared" si="950"/>
        <v>8776730.8888971172</v>
      </c>
      <c r="CS246" s="478">
        <f t="shared" si="950"/>
        <v>9697534.1958575938</v>
      </c>
      <c r="CT246" s="478">
        <f t="shared" si="950"/>
        <v>10618491.23327722</v>
      </c>
      <c r="CU246" s="479">
        <f>CT246</f>
        <v>10618491.23327722</v>
      </c>
      <c r="CW246" s="25"/>
      <c r="CX246" s="33"/>
      <c r="CY246" s="76"/>
      <c r="CZ246" s="477">
        <f>CZ241+CZ245</f>
        <v>1749613.1279632214</v>
      </c>
      <c r="DA246" s="478">
        <f>DA241+DA245</f>
        <v>4281655.510854343</v>
      </c>
      <c r="DB246" s="478">
        <f>DB241+DB245</f>
        <v>6721741.2619882673</v>
      </c>
      <c r="DC246" s="478">
        <f>DC241+DC245</f>
        <v>9186125.8316106535</v>
      </c>
      <c r="DD246" s="478">
        <f t="shared" ref="DD246:DK246" si="951">DD241+DD245</f>
        <v>11645580.68084144</v>
      </c>
      <c r="DE246" s="478">
        <f t="shared" si="951"/>
        <v>14084910.385955162</v>
      </c>
      <c r="DF246" s="478">
        <f t="shared" si="951"/>
        <v>16524559.056951724</v>
      </c>
      <c r="DG246" s="478">
        <f t="shared" si="951"/>
        <v>18964734.288901534</v>
      </c>
      <c r="DH246" s="478">
        <f t="shared" si="951"/>
        <v>21405409.738983996</v>
      </c>
      <c r="DI246" s="478">
        <f t="shared" si="951"/>
        <v>23846547.041857891</v>
      </c>
      <c r="DJ246" s="478">
        <f t="shared" si="951"/>
        <v>26288083.831692945</v>
      </c>
      <c r="DK246" s="478">
        <f t="shared" si="951"/>
        <v>28729969.924926855</v>
      </c>
      <c r="DL246" s="479">
        <f>DK246</f>
        <v>28729969.924926855</v>
      </c>
    </row>
    <row r="247" spans="2:117" x14ac:dyDescent="0.2">
      <c r="B247" s="62" t="s">
        <v>94</v>
      </c>
      <c r="C247" s="63"/>
      <c r="D247" s="64"/>
      <c r="E247" s="142"/>
      <c r="F247" s="65">
        <f t="shared" ref="F247:Q247" si="952">F246-F237</f>
        <v>0</v>
      </c>
      <c r="G247" s="65">
        <f t="shared" si="952"/>
        <v>0</v>
      </c>
      <c r="H247" s="65">
        <f t="shared" si="952"/>
        <v>0</v>
      </c>
      <c r="I247" s="65">
        <f t="shared" si="952"/>
        <v>0</v>
      </c>
      <c r="J247" s="65">
        <f t="shared" si="952"/>
        <v>0</v>
      </c>
      <c r="K247" s="65">
        <f t="shared" si="952"/>
        <v>0</v>
      </c>
      <c r="L247" s="65">
        <f t="shared" si="952"/>
        <v>0</v>
      </c>
      <c r="M247" s="65">
        <f t="shared" si="952"/>
        <v>0</v>
      </c>
      <c r="N247" s="65">
        <f t="shared" si="952"/>
        <v>0</v>
      </c>
      <c r="O247" s="65">
        <f t="shared" si="952"/>
        <v>0</v>
      </c>
      <c r="P247" s="65">
        <f t="shared" si="952"/>
        <v>0</v>
      </c>
      <c r="Q247" s="65">
        <f t="shared" si="952"/>
        <v>0</v>
      </c>
      <c r="R247" s="108">
        <f>Q247</f>
        <v>0</v>
      </c>
      <c r="S247" s="63"/>
      <c r="T247" s="64"/>
      <c r="U247" s="142"/>
      <c r="V247" s="281">
        <f t="shared" ref="V247:AG247" si="953">V246-V237</f>
        <v>0</v>
      </c>
      <c r="W247" s="281">
        <f t="shared" si="953"/>
        <v>0</v>
      </c>
      <c r="X247" s="281">
        <f t="shared" si="953"/>
        <v>0</v>
      </c>
      <c r="Y247" s="281">
        <f t="shared" si="953"/>
        <v>0</v>
      </c>
      <c r="Z247" s="281">
        <f t="shared" si="953"/>
        <v>0</v>
      </c>
      <c r="AA247" s="281">
        <f t="shared" si="953"/>
        <v>0</v>
      </c>
      <c r="AB247" s="281">
        <f t="shared" si="953"/>
        <v>0</v>
      </c>
      <c r="AC247" s="281">
        <f t="shared" si="953"/>
        <v>0</v>
      </c>
      <c r="AD247" s="281">
        <f t="shared" si="953"/>
        <v>0</v>
      </c>
      <c r="AE247" s="281">
        <f t="shared" si="953"/>
        <v>0</v>
      </c>
      <c r="AF247" s="281">
        <f t="shared" si="953"/>
        <v>0</v>
      </c>
      <c r="AG247" s="281">
        <f t="shared" si="953"/>
        <v>0</v>
      </c>
      <c r="AH247" s="282">
        <f>AG247</f>
        <v>0</v>
      </c>
      <c r="AI247" s="63"/>
      <c r="AJ247" s="64"/>
      <c r="AK247" s="142"/>
      <c r="AL247" s="393">
        <f t="shared" ref="AL247:AW247" si="954">AL246-AL237</f>
        <v>301465.00000000006</v>
      </c>
      <c r="AM247" s="393">
        <f t="shared" si="954"/>
        <v>301465.00000000006</v>
      </c>
      <c r="AN247" s="393">
        <f t="shared" si="954"/>
        <v>301465.00000000006</v>
      </c>
      <c r="AO247" s="393">
        <f t="shared" si="954"/>
        <v>301465.00000000006</v>
      </c>
      <c r="AP247" s="393">
        <f t="shared" si="954"/>
        <v>301465.00000000012</v>
      </c>
      <c r="AQ247" s="393">
        <f t="shared" si="954"/>
        <v>301465.00000000012</v>
      </c>
      <c r="AR247" s="393">
        <f t="shared" si="954"/>
        <v>301465.00000000012</v>
      </c>
      <c r="AS247" s="393">
        <f t="shared" si="954"/>
        <v>301465.00000000012</v>
      </c>
      <c r="AT247" s="393">
        <f t="shared" si="954"/>
        <v>301465.00000000012</v>
      </c>
      <c r="AU247" s="393">
        <f t="shared" si="954"/>
        <v>301465.00000000012</v>
      </c>
      <c r="AV247" s="393">
        <f t="shared" si="954"/>
        <v>301465.00000000023</v>
      </c>
      <c r="AW247" s="393">
        <f t="shared" si="954"/>
        <v>301465.00000000023</v>
      </c>
      <c r="AX247" s="394">
        <f>AW247</f>
        <v>301465.00000000023</v>
      </c>
      <c r="AY247" s="63"/>
      <c r="AZ247" s="64"/>
      <c r="BA247" s="142"/>
      <c r="BB247" s="483">
        <f t="shared" ref="BB247:BM247" si="955">BB246-BB237</f>
        <v>1211155.7531560874</v>
      </c>
      <c r="BC247" s="483">
        <f t="shared" si="955"/>
        <v>1211155.7531560874</v>
      </c>
      <c r="BD247" s="483">
        <f t="shared" si="955"/>
        <v>1211155.7531560874</v>
      </c>
      <c r="BE247" s="483">
        <f t="shared" si="955"/>
        <v>1211155.7531560874</v>
      </c>
      <c r="BF247" s="483">
        <f t="shared" si="955"/>
        <v>1211155.7531560871</v>
      </c>
      <c r="BG247" s="483">
        <f t="shared" si="955"/>
        <v>1211155.7531560874</v>
      </c>
      <c r="BH247" s="483">
        <f t="shared" si="955"/>
        <v>1211155.7531560871</v>
      </c>
      <c r="BI247" s="483">
        <f t="shared" si="955"/>
        <v>1211155.7531560871</v>
      </c>
      <c r="BJ247" s="483">
        <f t="shared" si="955"/>
        <v>1211155.7531560871</v>
      </c>
      <c r="BK247" s="483">
        <f t="shared" si="955"/>
        <v>1211155.7531560871</v>
      </c>
      <c r="BL247" s="483">
        <f t="shared" si="955"/>
        <v>1211155.7531560874</v>
      </c>
      <c r="BM247" s="483">
        <f t="shared" si="955"/>
        <v>1211155.7531560871</v>
      </c>
      <c r="BN247" s="484">
        <f>BM247</f>
        <v>1211155.7531560871</v>
      </c>
      <c r="BO247" s="63"/>
      <c r="BP247" s="64"/>
      <c r="BQ247" s="142"/>
      <c r="BR247" s="483">
        <f t="shared" ref="BR247:CC247" si="956">BR246-BR237</f>
        <v>2176693.1858471017</v>
      </c>
      <c r="BS247" s="483">
        <f t="shared" si="956"/>
        <v>2176693.1858471017</v>
      </c>
      <c r="BT247" s="483">
        <f t="shared" si="956"/>
        <v>2176693.1858471013</v>
      </c>
      <c r="BU247" s="483">
        <f t="shared" si="956"/>
        <v>2176693.1858471013</v>
      </c>
      <c r="BV247" s="483">
        <f t="shared" si="956"/>
        <v>2176693.1858471017</v>
      </c>
      <c r="BW247" s="483">
        <f t="shared" si="956"/>
        <v>2176693.1858471017</v>
      </c>
      <c r="BX247" s="483">
        <f t="shared" si="956"/>
        <v>2176693.1858471017</v>
      </c>
      <c r="BY247" s="483">
        <f t="shared" si="956"/>
        <v>2176693.1858471017</v>
      </c>
      <c r="BZ247" s="483">
        <f t="shared" si="956"/>
        <v>2176693.1858471017</v>
      </c>
      <c r="CA247" s="483">
        <f t="shared" si="956"/>
        <v>2176693.1858471017</v>
      </c>
      <c r="CB247" s="483">
        <f t="shared" si="956"/>
        <v>2176693.1858471017</v>
      </c>
      <c r="CC247" s="483">
        <f t="shared" si="956"/>
        <v>2176693.1858471013</v>
      </c>
      <c r="CD247" s="484">
        <f>CC247</f>
        <v>2176693.1858471013</v>
      </c>
      <c r="CF247" s="63"/>
      <c r="CG247" s="64"/>
      <c r="CH247" s="142"/>
      <c r="CI247" s="483">
        <f t="shared" ref="CI247:CT247" si="957">CI246-CI237</f>
        <v>0</v>
      </c>
      <c r="CJ247" s="483">
        <f t="shared" si="957"/>
        <v>0</v>
      </c>
      <c r="CK247" s="483">
        <f t="shared" si="957"/>
        <v>0</v>
      </c>
      <c r="CL247" s="483">
        <f t="shared" si="957"/>
        <v>0</v>
      </c>
      <c r="CM247" s="483">
        <f t="shared" si="957"/>
        <v>0</v>
      </c>
      <c r="CN247" s="483">
        <f t="shared" si="957"/>
        <v>0</v>
      </c>
      <c r="CO247" s="483">
        <f t="shared" si="957"/>
        <v>0</v>
      </c>
      <c r="CP247" s="483">
        <f t="shared" si="957"/>
        <v>0</v>
      </c>
      <c r="CQ247" s="483">
        <f t="shared" si="957"/>
        <v>0</v>
      </c>
      <c r="CR247" s="483">
        <f t="shared" si="957"/>
        <v>0</v>
      </c>
      <c r="CS247" s="483">
        <f t="shared" si="957"/>
        <v>0</v>
      </c>
      <c r="CT247" s="483">
        <f t="shared" si="957"/>
        <v>0</v>
      </c>
      <c r="CU247" s="484">
        <f>CT247</f>
        <v>0</v>
      </c>
      <c r="CW247" s="63"/>
      <c r="CX247" s="64"/>
      <c r="CY247" s="142"/>
      <c r="CZ247" s="483">
        <f t="shared" ref="CZ247:DK247" si="958">CZ246-CZ237</f>
        <v>0</v>
      </c>
      <c r="DA247" s="483">
        <f t="shared" si="958"/>
        <v>0</v>
      </c>
      <c r="DB247" s="483">
        <f t="shared" si="958"/>
        <v>0</v>
      </c>
      <c r="DC247" s="483">
        <f t="shared" si="958"/>
        <v>0</v>
      </c>
      <c r="DD247" s="483">
        <f t="shared" si="958"/>
        <v>0</v>
      </c>
      <c r="DE247" s="483">
        <f t="shared" si="958"/>
        <v>0</v>
      </c>
      <c r="DF247" s="483">
        <f t="shared" si="958"/>
        <v>0</v>
      </c>
      <c r="DG247" s="483">
        <f t="shared" si="958"/>
        <v>0</v>
      </c>
      <c r="DH247" s="483">
        <f t="shared" si="958"/>
        <v>0</v>
      </c>
      <c r="DI247" s="483">
        <f t="shared" si="958"/>
        <v>0</v>
      </c>
      <c r="DJ247" s="483">
        <f t="shared" si="958"/>
        <v>0</v>
      </c>
      <c r="DK247" s="483">
        <f t="shared" si="958"/>
        <v>0</v>
      </c>
      <c r="DL247" s="484">
        <f>DK247</f>
        <v>0</v>
      </c>
    </row>
    <row r="248" spans="2:117" x14ac:dyDescent="0.2">
      <c r="B248" s="66"/>
      <c r="C248" s="7"/>
      <c r="D248" s="8"/>
      <c r="E248" s="9"/>
      <c r="F248" s="29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13"/>
      <c r="S248" s="7"/>
      <c r="T248" s="8"/>
      <c r="U248" s="9"/>
      <c r="V248" s="218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22"/>
      <c r="AI248" s="7"/>
      <c r="AJ248" s="8"/>
      <c r="AK248" s="9"/>
      <c r="AL248" s="317"/>
      <c r="AM248" s="318"/>
      <c r="AN248" s="318"/>
      <c r="AO248" s="318"/>
      <c r="AP248" s="318"/>
      <c r="AQ248" s="318"/>
      <c r="AR248" s="318"/>
      <c r="AS248" s="318"/>
      <c r="AT248" s="318"/>
      <c r="AU248" s="318"/>
      <c r="AV248" s="318"/>
      <c r="AW248" s="318"/>
      <c r="AX248" s="321"/>
      <c r="AY248" s="7"/>
      <c r="AZ248" s="8"/>
      <c r="BA248" s="9"/>
      <c r="BB248" s="407"/>
      <c r="BC248" s="408"/>
      <c r="BD248" s="408"/>
      <c r="BE248" s="408"/>
      <c r="BF248" s="408"/>
      <c r="BG248" s="408"/>
      <c r="BH248" s="408"/>
      <c r="BI248" s="408"/>
      <c r="BJ248" s="408"/>
      <c r="BK248" s="408"/>
      <c r="BL248" s="408"/>
      <c r="BM248" s="408"/>
      <c r="BN248" s="411"/>
      <c r="BO248" s="7"/>
      <c r="BP248" s="8"/>
      <c r="BQ248" s="9"/>
      <c r="BR248" s="407"/>
      <c r="BS248" s="408"/>
      <c r="BT248" s="408"/>
      <c r="BU248" s="408"/>
      <c r="BV248" s="408"/>
      <c r="BW248" s="408"/>
      <c r="BX248" s="408"/>
      <c r="BY248" s="408"/>
      <c r="BZ248" s="408"/>
      <c r="CA248" s="408"/>
      <c r="CB248" s="408"/>
      <c r="CC248" s="408"/>
      <c r="CD248" s="411"/>
      <c r="CF248" s="7"/>
      <c r="CG248" s="8"/>
      <c r="CH248" s="9"/>
      <c r="CI248" s="407"/>
      <c r="CJ248" s="408"/>
      <c r="CK248" s="408"/>
      <c r="CL248" s="408"/>
      <c r="CM248" s="408"/>
      <c r="CN248" s="408"/>
      <c r="CO248" s="408"/>
      <c r="CP248" s="408"/>
      <c r="CQ248" s="408"/>
      <c r="CR248" s="408"/>
      <c r="CS248" s="408"/>
      <c r="CT248" s="408"/>
      <c r="CU248" s="411"/>
      <c r="CW248" s="7"/>
      <c r="CX248" s="8"/>
      <c r="CY248" s="9"/>
      <c r="CZ248" s="407"/>
      <c r="DA248" s="408"/>
      <c r="DB248" s="408"/>
      <c r="DC248" s="408"/>
      <c r="DD248" s="408"/>
      <c r="DE248" s="408"/>
      <c r="DF248" s="408"/>
      <c r="DG248" s="408"/>
      <c r="DH248" s="408"/>
      <c r="DI248" s="408"/>
      <c r="DJ248" s="408"/>
      <c r="DK248" s="408"/>
      <c r="DL248" s="411"/>
    </row>
    <row r="249" spans="2:117" x14ac:dyDescent="0.2">
      <c r="B249" s="67" t="s">
        <v>95</v>
      </c>
      <c r="C249" s="7"/>
      <c r="D249" s="8"/>
      <c r="E249" s="9"/>
      <c r="F249" s="29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13"/>
      <c r="S249" s="7"/>
      <c r="T249" s="8"/>
      <c r="U249" s="9"/>
      <c r="V249" s="218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22"/>
      <c r="AI249" s="7"/>
      <c r="AJ249" s="8"/>
      <c r="AK249" s="9"/>
      <c r="AL249" s="317"/>
      <c r="AM249" s="318"/>
      <c r="AN249" s="318"/>
      <c r="AO249" s="318"/>
      <c r="AP249" s="318"/>
      <c r="AQ249" s="318"/>
      <c r="AR249" s="318"/>
      <c r="AS249" s="318"/>
      <c r="AT249" s="318"/>
      <c r="AU249" s="318"/>
      <c r="AV249" s="318"/>
      <c r="AW249" s="318"/>
      <c r="AX249" s="321"/>
      <c r="AY249" s="7"/>
      <c r="AZ249" s="8"/>
      <c r="BA249" s="9"/>
      <c r="BB249" s="407"/>
      <c r="BC249" s="408"/>
      <c r="BD249" s="408"/>
      <c r="BE249" s="408"/>
      <c r="BF249" s="408"/>
      <c r="BG249" s="408"/>
      <c r="BH249" s="408"/>
      <c r="BI249" s="408"/>
      <c r="BJ249" s="408"/>
      <c r="BK249" s="408"/>
      <c r="BL249" s="408"/>
      <c r="BM249" s="408"/>
      <c r="BN249" s="411"/>
      <c r="BO249" s="7"/>
      <c r="BP249" s="8"/>
      <c r="BQ249" s="9"/>
      <c r="BR249" s="407"/>
      <c r="BS249" s="408"/>
      <c r="BT249" s="408"/>
      <c r="BU249" s="408"/>
      <c r="BV249" s="408"/>
      <c r="BW249" s="408"/>
      <c r="BX249" s="408"/>
      <c r="BY249" s="408"/>
      <c r="BZ249" s="408"/>
      <c r="CA249" s="408"/>
      <c r="CB249" s="408"/>
      <c r="CC249" s="408"/>
      <c r="CD249" s="411"/>
      <c r="CF249" s="7"/>
      <c r="CG249" s="8"/>
      <c r="CH249" s="9"/>
      <c r="CI249" s="407"/>
      <c r="CJ249" s="408"/>
      <c r="CK249" s="408"/>
      <c r="CL249" s="408"/>
      <c r="CM249" s="408"/>
      <c r="CN249" s="408"/>
      <c r="CO249" s="408"/>
      <c r="CP249" s="408"/>
      <c r="CQ249" s="408"/>
      <c r="CR249" s="408"/>
      <c r="CS249" s="408"/>
      <c r="CT249" s="408"/>
      <c r="CU249" s="411"/>
      <c r="CW249" s="7"/>
      <c r="CX249" s="8"/>
      <c r="CY249" s="9"/>
      <c r="CZ249" s="407"/>
      <c r="DA249" s="408"/>
      <c r="DB249" s="408"/>
      <c r="DC249" s="408"/>
      <c r="DD249" s="408"/>
      <c r="DE249" s="408"/>
      <c r="DF249" s="408"/>
      <c r="DG249" s="408"/>
      <c r="DH249" s="408"/>
      <c r="DI249" s="408"/>
      <c r="DJ249" s="408"/>
      <c r="DK249" s="408"/>
      <c r="DL249" s="411"/>
    </row>
    <row r="250" spans="2:117" x14ac:dyDescent="0.2">
      <c r="B250" s="56" t="s">
        <v>78</v>
      </c>
      <c r="C250" s="7"/>
      <c r="D250" s="8"/>
      <c r="E250" s="9"/>
      <c r="F250" s="68">
        <f>F229</f>
        <v>0</v>
      </c>
      <c r="G250" s="69">
        <f t="shared" ref="G250:Q250" si="959">G229</f>
        <v>0</v>
      </c>
      <c r="H250" s="69">
        <f t="shared" si="959"/>
        <v>0</v>
      </c>
      <c r="I250" s="69">
        <f t="shared" si="959"/>
        <v>0</v>
      </c>
      <c r="J250" s="69">
        <f t="shared" si="959"/>
        <v>0</v>
      </c>
      <c r="K250" s="69">
        <f t="shared" si="959"/>
        <v>0</v>
      </c>
      <c r="L250" s="69">
        <f>L229</f>
        <v>0</v>
      </c>
      <c r="M250" s="69">
        <f t="shared" si="959"/>
        <v>0</v>
      </c>
      <c r="N250" s="69">
        <f t="shared" si="959"/>
        <v>0</v>
      </c>
      <c r="O250" s="69">
        <f t="shared" si="959"/>
        <v>-500</v>
      </c>
      <c r="P250" s="69">
        <f t="shared" si="959"/>
        <v>-500</v>
      </c>
      <c r="Q250" s="69">
        <f t="shared" si="959"/>
        <v>-500</v>
      </c>
      <c r="R250" s="107"/>
      <c r="S250" s="7"/>
      <c r="T250" s="8"/>
      <c r="U250" s="9"/>
      <c r="V250" s="283">
        <f>V229</f>
        <v>-800</v>
      </c>
      <c r="W250" s="284">
        <f t="shared" ref="W250:AG250" si="960">W229</f>
        <v>-800</v>
      </c>
      <c r="X250" s="284">
        <f t="shared" si="960"/>
        <v>-800</v>
      </c>
      <c r="Y250" s="284">
        <f t="shared" si="960"/>
        <v>-16400</v>
      </c>
      <c r="Z250" s="284">
        <f t="shared" si="960"/>
        <v>-16400</v>
      </c>
      <c r="AA250" s="284">
        <f t="shared" si="960"/>
        <v>-16400</v>
      </c>
      <c r="AB250" s="284">
        <f t="shared" si="960"/>
        <v>-38633.333333333336</v>
      </c>
      <c r="AC250" s="284">
        <f t="shared" si="960"/>
        <v>-40674.333333333336</v>
      </c>
      <c r="AD250" s="284">
        <f t="shared" si="960"/>
        <v>-40674.333333333336</v>
      </c>
      <c r="AE250" s="284">
        <f t="shared" si="960"/>
        <v>-43294.333333333336</v>
      </c>
      <c r="AF250" s="284">
        <f t="shared" si="960"/>
        <v>-43294.333333333336</v>
      </c>
      <c r="AG250" s="284">
        <f t="shared" si="960"/>
        <v>-43294.333333333336</v>
      </c>
      <c r="AH250" s="520"/>
      <c r="AI250" s="7"/>
      <c r="AJ250" s="8"/>
      <c r="AK250" s="9"/>
      <c r="AL250" s="395">
        <f t="shared" ref="AL250:AW250" si="961">AL229</f>
        <v>-61308.92566666667</v>
      </c>
      <c r="AM250" s="396">
        <f t="shared" si="961"/>
        <v>-48926.516833333342</v>
      </c>
      <c r="AN250" s="396">
        <f t="shared" si="961"/>
        <v>-39345.349583333344</v>
      </c>
      <c r="AO250" s="396">
        <f t="shared" si="961"/>
        <v>-44135.933208333336</v>
      </c>
      <c r="AP250" s="396">
        <f t="shared" si="961"/>
        <v>-41740.641395833351</v>
      </c>
      <c r="AQ250" s="396">
        <f t="shared" si="961"/>
        <v>-42938.787302083329</v>
      </c>
      <c r="AR250" s="396">
        <f t="shared" si="961"/>
        <v>-42339.21434895834</v>
      </c>
      <c r="AS250" s="396">
        <f t="shared" si="961"/>
        <v>-43684.000825520845</v>
      </c>
      <c r="AT250" s="396">
        <f t="shared" si="961"/>
        <v>-163872.59758723958</v>
      </c>
      <c r="AU250" s="396">
        <f t="shared" si="961"/>
        <v>-133399.73920638018</v>
      </c>
      <c r="AV250" s="396">
        <f t="shared" si="961"/>
        <v>-120866.11839680985</v>
      </c>
      <c r="AW250" s="396">
        <f t="shared" si="961"/>
        <v>-127132.92880159503</v>
      </c>
      <c r="AX250" s="519"/>
      <c r="AY250" s="7"/>
      <c r="AZ250" s="8"/>
      <c r="BA250" s="9"/>
      <c r="BB250" s="485">
        <f t="shared" ref="BB250:BM250" si="962">BB229</f>
        <v>-178770.05998226049</v>
      </c>
      <c r="BC250" s="486">
        <f t="shared" si="962"/>
        <v>-78856.54129792907</v>
      </c>
      <c r="BD250" s="486">
        <f t="shared" si="962"/>
        <v>-54994.30119581474</v>
      </c>
      <c r="BE250" s="486">
        <f t="shared" si="962"/>
        <v>-64512.560263591469</v>
      </c>
      <c r="BF250" s="486">
        <f t="shared" si="962"/>
        <v>-60682.499285045371</v>
      </c>
      <c r="BG250" s="486">
        <f t="shared" si="962"/>
        <v>-75735.035993957834</v>
      </c>
      <c r="BH250" s="486">
        <f t="shared" si="962"/>
        <v>-75112.644588200259</v>
      </c>
      <c r="BI250" s="486">
        <f t="shared" si="962"/>
        <v>-75450.621518584725</v>
      </c>
      <c r="BJ250" s="486">
        <f t="shared" si="962"/>
        <v>-75343.973568502173</v>
      </c>
      <c r="BK250" s="486">
        <f t="shared" si="962"/>
        <v>-75374.657717847498</v>
      </c>
      <c r="BL250" s="486">
        <f t="shared" si="962"/>
        <v>-75352.680906257709</v>
      </c>
      <c r="BM250" s="486">
        <f t="shared" si="962"/>
        <v>-75351.8563730233</v>
      </c>
      <c r="BN250" s="523"/>
      <c r="BO250" s="7"/>
      <c r="BP250" s="8"/>
      <c r="BQ250" s="9"/>
      <c r="BR250" s="485">
        <f t="shared" ref="BR250:CC250" si="963">BR229</f>
        <v>-116828.50161972566</v>
      </c>
      <c r="BS250" s="486">
        <f t="shared" si="963"/>
        <v>221894.75473189651</v>
      </c>
      <c r="BT250" s="486">
        <f t="shared" si="963"/>
        <v>367038.64184617408</v>
      </c>
      <c r="BU250" s="486">
        <f t="shared" si="963"/>
        <v>309739.9347348506</v>
      </c>
      <c r="BV250" s="486">
        <f t="shared" si="963"/>
        <v>333322.63434696972</v>
      </c>
      <c r="BW250" s="486">
        <f t="shared" si="963"/>
        <v>324470.59417376242</v>
      </c>
      <c r="BX250" s="486">
        <f t="shared" si="963"/>
        <v>328519.44495573099</v>
      </c>
      <c r="BY250" s="486">
        <f t="shared" si="963"/>
        <v>327219.81001654343</v>
      </c>
      <c r="BZ250" s="486">
        <f t="shared" si="963"/>
        <v>328078.58119411854</v>
      </c>
      <c r="CA250" s="486">
        <f t="shared" si="963"/>
        <v>328075.15027475083</v>
      </c>
      <c r="CB250" s="486">
        <f t="shared" si="963"/>
        <v>328375.04050020227</v>
      </c>
      <c r="CC250" s="486">
        <f t="shared" si="963"/>
        <v>328515.36253551365</v>
      </c>
      <c r="CD250" s="523"/>
      <c r="CF250" s="7"/>
      <c r="CG250" s="8"/>
      <c r="CH250" s="9"/>
      <c r="CI250" s="485">
        <f t="shared" ref="CI250:CT250" si="964">CI229</f>
        <v>536699.53977427969</v>
      </c>
      <c r="CJ250" s="486">
        <f t="shared" si="964"/>
        <v>835357.26488665619</v>
      </c>
      <c r="CK250" s="486">
        <f t="shared" si="964"/>
        <v>939263.64304187067</v>
      </c>
      <c r="CL250" s="486">
        <f t="shared" si="964"/>
        <v>913863.27884022391</v>
      </c>
      <c r="CM250" s="486">
        <f t="shared" si="964"/>
        <v>920718.2589356472</v>
      </c>
      <c r="CN250" s="486">
        <f t="shared" si="964"/>
        <v>919446.07307617634</v>
      </c>
      <c r="CO250" s="486">
        <f t="shared" si="964"/>
        <v>920150.73380988056</v>
      </c>
      <c r="CP250" s="486">
        <f t="shared" si="964"/>
        <v>920175.88736168726</v>
      </c>
      <c r="CQ250" s="486">
        <f t="shared" si="964"/>
        <v>920430.65911706386</v>
      </c>
      <c r="CR250" s="486">
        <f t="shared" si="964"/>
        <v>920625.55005363177</v>
      </c>
      <c r="CS250" s="486">
        <f t="shared" si="964"/>
        <v>920803.30696047598</v>
      </c>
      <c r="CT250" s="486">
        <f t="shared" si="964"/>
        <v>920957.03741962661</v>
      </c>
      <c r="CU250" s="523"/>
      <c r="CW250" s="7"/>
      <c r="CX250" s="8"/>
      <c r="CY250" s="9"/>
      <c r="CZ250" s="485">
        <f t="shared" ref="CZ250:DK250" si="965">CZ229</f>
        <v>1719613.1279632214</v>
      </c>
      <c r="DA250" s="486">
        <f t="shared" si="965"/>
        <v>2532042.3828911213</v>
      </c>
      <c r="DB250" s="486">
        <f t="shared" si="965"/>
        <v>2440085.7511339244</v>
      </c>
      <c r="DC250" s="486">
        <f t="shared" si="965"/>
        <v>2464384.5696223862</v>
      </c>
      <c r="DD250" s="486">
        <f t="shared" si="965"/>
        <v>2459454.8492307868</v>
      </c>
      <c r="DE250" s="486">
        <f t="shared" si="965"/>
        <v>2439329.7051137225</v>
      </c>
      <c r="DF250" s="486">
        <f t="shared" si="965"/>
        <v>2439648.6709965612</v>
      </c>
      <c r="DG250" s="486">
        <f t="shared" si="965"/>
        <v>2440175.2319498099</v>
      </c>
      <c r="DH250" s="486">
        <f t="shared" si="965"/>
        <v>2440675.4500824623</v>
      </c>
      <c r="DI250" s="486">
        <f t="shared" si="965"/>
        <v>2441137.3028738941</v>
      </c>
      <c r="DJ250" s="486">
        <f t="shared" si="965"/>
        <v>2441536.7898350558</v>
      </c>
      <c r="DK250" s="486">
        <f t="shared" si="965"/>
        <v>2441886.093233909</v>
      </c>
      <c r="DL250" s="523"/>
    </row>
    <row r="251" spans="2:117" x14ac:dyDescent="0.2">
      <c r="B251" s="56" t="s">
        <v>96</v>
      </c>
      <c r="C251" s="7"/>
      <c r="D251" s="8"/>
      <c r="E251" s="9"/>
      <c r="F251" s="55">
        <f>F239-F234</f>
        <v>0</v>
      </c>
      <c r="G251" s="55">
        <f>F234-G234+G239-F239</f>
        <v>0</v>
      </c>
      <c r="H251" s="55">
        <f t="shared" ref="H251:Q251" si="966">G234-H234+H239-G239</f>
        <v>0</v>
      </c>
      <c r="I251" s="55">
        <f t="shared" si="966"/>
        <v>0</v>
      </c>
      <c r="J251" s="55">
        <f t="shared" si="966"/>
        <v>0</v>
      </c>
      <c r="K251" s="55">
        <f t="shared" si="966"/>
        <v>0</v>
      </c>
      <c r="L251" s="55">
        <f>K234-L234+L239-K239</f>
        <v>0</v>
      </c>
      <c r="M251" s="55">
        <f t="shared" si="966"/>
        <v>0</v>
      </c>
      <c r="N251" s="55">
        <f t="shared" si="966"/>
        <v>0</v>
      </c>
      <c r="O251" s="55">
        <f t="shared" si="966"/>
        <v>0</v>
      </c>
      <c r="P251" s="55">
        <f t="shared" si="966"/>
        <v>0</v>
      </c>
      <c r="Q251" s="55">
        <f t="shared" si="966"/>
        <v>0</v>
      </c>
      <c r="R251" s="105"/>
      <c r="S251" s="7"/>
      <c r="T251" s="8"/>
      <c r="U251" s="9"/>
      <c r="V251" s="273">
        <f>V239-V234</f>
        <v>0</v>
      </c>
      <c r="W251" s="273">
        <f t="shared" ref="W251:AG251" si="967">V234-W234+W239-V239</f>
        <v>0</v>
      </c>
      <c r="X251" s="273">
        <f t="shared" si="967"/>
        <v>0</v>
      </c>
      <c r="Y251" s="273">
        <f t="shared" si="967"/>
        <v>0</v>
      </c>
      <c r="Z251" s="273">
        <f t="shared" si="967"/>
        <v>0</v>
      </c>
      <c r="AA251" s="273">
        <f t="shared" si="967"/>
        <v>0</v>
      </c>
      <c r="AB251" s="273">
        <f t="shared" si="967"/>
        <v>0</v>
      </c>
      <c r="AC251" s="273">
        <f t="shared" si="967"/>
        <v>0</v>
      </c>
      <c r="AD251" s="273">
        <f t="shared" si="967"/>
        <v>0</v>
      </c>
      <c r="AE251" s="273">
        <f t="shared" si="967"/>
        <v>0</v>
      </c>
      <c r="AF251" s="273">
        <f t="shared" si="967"/>
        <v>0</v>
      </c>
      <c r="AG251" s="273">
        <f t="shared" si="967"/>
        <v>0</v>
      </c>
      <c r="AH251" s="520"/>
      <c r="AI251" s="7"/>
      <c r="AJ251" s="8"/>
      <c r="AK251" s="9"/>
      <c r="AL251" s="385">
        <f>AL239-AL234</f>
        <v>0</v>
      </c>
      <c r="AM251" s="385">
        <f t="shared" ref="AM251:AW251" si="968">AL234-AM234+AM239-AL239</f>
        <v>0</v>
      </c>
      <c r="AN251" s="385">
        <f t="shared" si="968"/>
        <v>0</v>
      </c>
      <c r="AO251" s="385">
        <f t="shared" si="968"/>
        <v>0</v>
      </c>
      <c r="AP251" s="385">
        <f t="shared" si="968"/>
        <v>0</v>
      </c>
      <c r="AQ251" s="385">
        <f t="shared" si="968"/>
        <v>0</v>
      </c>
      <c r="AR251" s="385">
        <f t="shared" si="968"/>
        <v>0</v>
      </c>
      <c r="AS251" s="385">
        <f t="shared" si="968"/>
        <v>0</v>
      </c>
      <c r="AT251" s="385">
        <f t="shared" si="968"/>
        <v>0</v>
      </c>
      <c r="AU251" s="385">
        <f t="shared" si="968"/>
        <v>0</v>
      </c>
      <c r="AV251" s="385">
        <f t="shared" si="968"/>
        <v>0</v>
      </c>
      <c r="AW251" s="385">
        <f t="shared" si="968"/>
        <v>0</v>
      </c>
      <c r="AX251" s="519"/>
      <c r="AY251" s="7"/>
      <c r="AZ251" s="8"/>
      <c r="BA251" s="9"/>
      <c r="BB251" s="475">
        <f>BB239-BB234</f>
        <v>0</v>
      </c>
      <c r="BC251" s="475">
        <f t="shared" ref="BC251:BM251" si="969">BB234-BC234+BC239-BB239</f>
        <v>0</v>
      </c>
      <c r="BD251" s="475">
        <f t="shared" si="969"/>
        <v>0</v>
      </c>
      <c r="BE251" s="475">
        <f t="shared" si="969"/>
        <v>0</v>
      </c>
      <c r="BF251" s="475">
        <f t="shared" si="969"/>
        <v>0</v>
      </c>
      <c r="BG251" s="475">
        <f t="shared" si="969"/>
        <v>0</v>
      </c>
      <c r="BH251" s="475">
        <f t="shared" si="969"/>
        <v>0</v>
      </c>
      <c r="BI251" s="475">
        <f t="shared" si="969"/>
        <v>0</v>
      </c>
      <c r="BJ251" s="475">
        <f t="shared" si="969"/>
        <v>0</v>
      </c>
      <c r="BK251" s="475">
        <f t="shared" si="969"/>
        <v>0</v>
      </c>
      <c r="BL251" s="475">
        <f t="shared" si="969"/>
        <v>0</v>
      </c>
      <c r="BM251" s="475">
        <f t="shared" si="969"/>
        <v>0</v>
      </c>
      <c r="BN251" s="523"/>
      <c r="BO251" s="7"/>
      <c r="BP251" s="8"/>
      <c r="BQ251" s="9"/>
      <c r="BR251" s="475">
        <f>BR239-BR234</f>
        <v>0</v>
      </c>
      <c r="BS251" s="475">
        <f t="shared" ref="BS251:CC251" si="970">BR234-BS234+BS239-BR239</f>
        <v>0</v>
      </c>
      <c r="BT251" s="475">
        <f t="shared" si="970"/>
        <v>0</v>
      </c>
      <c r="BU251" s="475">
        <f t="shared" si="970"/>
        <v>0</v>
      </c>
      <c r="BV251" s="475">
        <f t="shared" si="970"/>
        <v>0</v>
      </c>
      <c r="BW251" s="475">
        <f t="shared" si="970"/>
        <v>0</v>
      </c>
      <c r="BX251" s="475">
        <f t="shared" si="970"/>
        <v>0</v>
      </c>
      <c r="BY251" s="475">
        <f t="shared" si="970"/>
        <v>0</v>
      </c>
      <c r="BZ251" s="475">
        <f t="shared" si="970"/>
        <v>0</v>
      </c>
      <c r="CA251" s="475">
        <f t="shared" si="970"/>
        <v>0</v>
      </c>
      <c r="CB251" s="475">
        <f t="shared" si="970"/>
        <v>0</v>
      </c>
      <c r="CC251" s="475">
        <f t="shared" si="970"/>
        <v>0</v>
      </c>
      <c r="CD251" s="523"/>
      <c r="CF251" s="7"/>
      <c r="CG251" s="8"/>
      <c r="CH251" s="9"/>
      <c r="CI251" s="475">
        <f>CI239-CI234</f>
        <v>0</v>
      </c>
      <c r="CJ251" s="475">
        <f t="shared" ref="CJ251:CT251" si="971">CI234-CJ234+CJ239-CI239</f>
        <v>0</v>
      </c>
      <c r="CK251" s="475">
        <f t="shared" si="971"/>
        <v>0</v>
      </c>
      <c r="CL251" s="475">
        <f t="shared" si="971"/>
        <v>0</v>
      </c>
      <c r="CM251" s="475">
        <f t="shared" si="971"/>
        <v>0</v>
      </c>
      <c r="CN251" s="475">
        <f t="shared" si="971"/>
        <v>0</v>
      </c>
      <c r="CO251" s="475">
        <f t="shared" si="971"/>
        <v>0</v>
      </c>
      <c r="CP251" s="475">
        <f t="shared" si="971"/>
        <v>0</v>
      </c>
      <c r="CQ251" s="475">
        <f t="shared" si="971"/>
        <v>0</v>
      </c>
      <c r="CR251" s="475">
        <f t="shared" si="971"/>
        <v>0</v>
      </c>
      <c r="CS251" s="475">
        <f t="shared" si="971"/>
        <v>0</v>
      </c>
      <c r="CT251" s="475">
        <f t="shared" si="971"/>
        <v>0</v>
      </c>
      <c r="CU251" s="523"/>
      <c r="CW251" s="7"/>
      <c r="CX251" s="8"/>
      <c r="CY251" s="9"/>
      <c r="CZ251" s="475">
        <f>CZ239-CZ234</f>
        <v>0</v>
      </c>
      <c r="DA251" s="475">
        <f t="shared" ref="DA251:DK251" si="972">CZ234-DA234+DA239-CZ239</f>
        <v>0</v>
      </c>
      <c r="DB251" s="475">
        <f t="shared" si="972"/>
        <v>0</v>
      </c>
      <c r="DC251" s="475">
        <f t="shared" si="972"/>
        <v>0</v>
      </c>
      <c r="DD251" s="475">
        <f t="shared" si="972"/>
        <v>0</v>
      </c>
      <c r="DE251" s="475">
        <f t="shared" si="972"/>
        <v>0</v>
      </c>
      <c r="DF251" s="475">
        <f t="shared" si="972"/>
        <v>0</v>
      </c>
      <c r="DG251" s="475">
        <f t="shared" si="972"/>
        <v>0</v>
      </c>
      <c r="DH251" s="475">
        <f t="shared" si="972"/>
        <v>0</v>
      </c>
      <c r="DI251" s="475">
        <f t="shared" si="972"/>
        <v>0</v>
      </c>
      <c r="DJ251" s="475">
        <f t="shared" si="972"/>
        <v>0</v>
      </c>
      <c r="DK251" s="475">
        <f t="shared" si="972"/>
        <v>0</v>
      </c>
      <c r="DL251" s="523"/>
    </row>
    <row r="252" spans="2:117" x14ac:dyDescent="0.2">
      <c r="B252" s="56" t="s">
        <v>97</v>
      </c>
      <c r="C252" s="7"/>
      <c r="D252" s="8"/>
      <c r="E252" s="9"/>
      <c r="F252" s="54">
        <f>D236-F236+F240-D240</f>
        <v>0</v>
      </c>
      <c r="G252" s="55">
        <f t="shared" ref="G252:Q252" si="973">F236-G236+G240-F240</f>
        <v>0</v>
      </c>
      <c r="H252" s="55">
        <f t="shared" si="973"/>
        <v>0</v>
      </c>
      <c r="I252" s="55">
        <f t="shared" si="973"/>
        <v>0</v>
      </c>
      <c r="J252" s="55">
        <f t="shared" si="973"/>
        <v>0</v>
      </c>
      <c r="K252" s="55">
        <f t="shared" si="973"/>
        <v>0</v>
      </c>
      <c r="L252" s="55">
        <f t="shared" si="973"/>
        <v>0</v>
      </c>
      <c r="M252" s="55">
        <f t="shared" si="973"/>
        <v>0</v>
      </c>
      <c r="N252" s="55">
        <f t="shared" si="973"/>
        <v>0</v>
      </c>
      <c r="O252" s="55">
        <f t="shared" si="973"/>
        <v>0</v>
      </c>
      <c r="P252" s="55">
        <f t="shared" si="973"/>
        <v>0</v>
      </c>
      <c r="Q252" s="55">
        <f t="shared" si="973"/>
        <v>0</v>
      </c>
      <c r="R252" s="105"/>
      <c r="S252" s="7"/>
      <c r="T252" s="8"/>
      <c r="U252" s="9"/>
      <c r="V252" s="272">
        <f>T236-V236+V240-T240</f>
        <v>0</v>
      </c>
      <c r="W252" s="273">
        <f t="shared" ref="W252:AG252" si="974">V236-W236+W240-V240</f>
        <v>0</v>
      </c>
      <c r="X252" s="273">
        <f t="shared" si="974"/>
        <v>0</v>
      </c>
      <c r="Y252" s="273">
        <f t="shared" si="974"/>
        <v>0</v>
      </c>
      <c r="Z252" s="273">
        <f t="shared" si="974"/>
        <v>0</v>
      </c>
      <c r="AA252" s="273">
        <f t="shared" si="974"/>
        <v>0</v>
      </c>
      <c r="AB252" s="273">
        <f t="shared" si="974"/>
        <v>0</v>
      </c>
      <c r="AC252" s="273">
        <f t="shared" si="974"/>
        <v>0</v>
      </c>
      <c r="AD252" s="273">
        <f t="shared" si="974"/>
        <v>0</v>
      </c>
      <c r="AE252" s="273">
        <f t="shared" si="974"/>
        <v>0</v>
      </c>
      <c r="AF252" s="273">
        <f t="shared" si="974"/>
        <v>0</v>
      </c>
      <c r="AG252" s="273">
        <f t="shared" si="974"/>
        <v>0</v>
      </c>
      <c r="AH252" s="520"/>
      <c r="AI252" s="7"/>
      <c r="AJ252" s="8"/>
      <c r="AK252" s="9"/>
      <c r="AL252" s="384">
        <f>AJ236-AL236+AL240-AJ240</f>
        <v>0</v>
      </c>
      <c r="AM252" s="385">
        <f t="shared" ref="AM252:AW252" si="975">AL236-AM236+AM240-AL240</f>
        <v>0</v>
      </c>
      <c r="AN252" s="385">
        <f t="shared" si="975"/>
        <v>0</v>
      </c>
      <c r="AO252" s="385">
        <f t="shared" si="975"/>
        <v>0</v>
      </c>
      <c r="AP252" s="385">
        <f t="shared" si="975"/>
        <v>0</v>
      </c>
      <c r="AQ252" s="385">
        <f t="shared" si="975"/>
        <v>0</v>
      </c>
      <c r="AR252" s="385">
        <f t="shared" si="975"/>
        <v>0</v>
      </c>
      <c r="AS252" s="385">
        <f t="shared" si="975"/>
        <v>0</v>
      </c>
      <c r="AT252" s="385">
        <f t="shared" si="975"/>
        <v>0</v>
      </c>
      <c r="AU252" s="385">
        <f t="shared" si="975"/>
        <v>0</v>
      </c>
      <c r="AV252" s="385">
        <f t="shared" si="975"/>
        <v>0</v>
      </c>
      <c r="AW252" s="385">
        <f t="shared" si="975"/>
        <v>0</v>
      </c>
      <c r="AX252" s="519"/>
      <c r="AY252" s="7"/>
      <c r="AZ252" s="8"/>
      <c r="BA252" s="9"/>
      <c r="BB252" s="474">
        <f>AZ236-BB236+BB240-AZ240</f>
        <v>0</v>
      </c>
      <c r="BC252" s="475">
        <f t="shared" ref="BC252:BM252" si="976">BB236-BC236+BC240-BB240</f>
        <v>0</v>
      </c>
      <c r="BD252" s="475">
        <f t="shared" si="976"/>
        <v>0</v>
      </c>
      <c r="BE252" s="475">
        <f t="shared" si="976"/>
        <v>0</v>
      </c>
      <c r="BF252" s="475">
        <f t="shared" si="976"/>
        <v>0</v>
      </c>
      <c r="BG252" s="475">
        <f t="shared" si="976"/>
        <v>0</v>
      </c>
      <c r="BH252" s="475">
        <f t="shared" si="976"/>
        <v>0</v>
      </c>
      <c r="BI252" s="475">
        <f t="shared" si="976"/>
        <v>0</v>
      </c>
      <c r="BJ252" s="475">
        <f t="shared" si="976"/>
        <v>0</v>
      </c>
      <c r="BK252" s="475">
        <f t="shared" si="976"/>
        <v>0</v>
      </c>
      <c r="BL252" s="475">
        <f t="shared" si="976"/>
        <v>0</v>
      </c>
      <c r="BM252" s="475">
        <f t="shared" si="976"/>
        <v>0</v>
      </c>
      <c r="BN252" s="523"/>
      <c r="BO252" s="7"/>
      <c r="BP252" s="8"/>
      <c r="BQ252" s="9"/>
      <c r="BR252" s="474">
        <f>BP236-BR236+BR240-BP240</f>
        <v>0</v>
      </c>
      <c r="BS252" s="475">
        <f t="shared" ref="BS252:CC252" si="977">BR236-BS236+BS240-BR240</f>
        <v>0</v>
      </c>
      <c r="BT252" s="475">
        <f t="shared" si="977"/>
        <v>0</v>
      </c>
      <c r="BU252" s="475">
        <f t="shared" si="977"/>
        <v>0</v>
      </c>
      <c r="BV252" s="475">
        <f t="shared" si="977"/>
        <v>0</v>
      </c>
      <c r="BW252" s="475">
        <f t="shared" si="977"/>
        <v>0</v>
      </c>
      <c r="BX252" s="475">
        <f t="shared" si="977"/>
        <v>0</v>
      </c>
      <c r="BY252" s="475">
        <f t="shared" si="977"/>
        <v>0</v>
      </c>
      <c r="BZ252" s="475">
        <f t="shared" si="977"/>
        <v>0</v>
      </c>
      <c r="CA252" s="475">
        <f t="shared" si="977"/>
        <v>0</v>
      </c>
      <c r="CB252" s="475">
        <f t="shared" si="977"/>
        <v>0</v>
      </c>
      <c r="CC252" s="475">
        <f t="shared" si="977"/>
        <v>0</v>
      </c>
      <c r="CD252" s="523"/>
      <c r="CF252" s="7"/>
      <c r="CG252" s="8"/>
      <c r="CH252" s="9"/>
      <c r="CI252" s="474">
        <f>CG236-CI236+CI240-CG240</f>
        <v>0</v>
      </c>
      <c r="CJ252" s="475">
        <f t="shared" ref="CJ252:CT252" si="978">CI236-CJ236+CJ240-CI240</f>
        <v>0</v>
      </c>
      <c r="CK252" s="475">
        <f t="shared" si="978"/>
        <v>0</v>
      </c>
      <c r="CL252" s="475">
        <f t="shared" si="978"/>
        <v>0</v>
      </c>
      <c r="CM252" s="475">
        <f t="shared" si="978"/>
        <v>0</v>
      </c>
      <c r="CN252" s="475">
        <f t="shared" si="978"/>
        <v>0</v>
      </c>
      <c r="CO252" s="475">
        <f t="shared" si="978"/>
        <v>0</v>
      </c>
      <c r="CP252" s="475">
        <f t="shared" si="978"/>
        <v>0</v>
      </c>
      <c r="CQ252" s="475">
        <f t="shared" si="978"/>
        <v>0</v>
      </c>
      <c r="CR252" s="475">
        <f t="shared" si="978"/>
        <v>0</v>
      </c>
      <c r="CS252" s="475">
        <f t="shared" si="978"/>
        <v>0</v>
      </c>
      <c r="CT252" s="475">
        <f t="shared" si="978"/>
        <v>0</v>
      </c>
      <c r="CU252" s="523"/>
      <c r="CW252" s="7"/>
      <c r="CX252" s="8"/>
      <c r="CY252" s="9"/>
      <c r="CZ252" s="474">
        <f>CX236-CZ236+CZ240-CX240</f>
        <v>0</v>
      </c>
      <c r="DA252" s="475">
        <f t="shared" ref="DA252:DK252" si="979">CZ236-DA236+DA240-CZ240</f>
        <v>0</v>
      </c>
      <c r="DB252" s="475">
        <f t="shared" si="979"/>
        <v>0</v>
      </c>
      <c r="DC252" s="475">
        <f t="shared" si="979"/>
        <v>0</v>
      </c>
      <c r="DD252" s="475">
        <f t="shared" si="979"/>
        <v>0</v>
      </c>
      <c r="DE252" s="475">
        <f t="shared" si="979"/>
        <v>0</v>
      </c>
      <c r="DF252" s="475">
        <f t="shared" si="979"/>
        <v>0</v>
      </c>
      <c r="DG252" s="475">
        <f t="shared" si="979"/>
        <v>0</v>
      </c>
      <c r="DH252" s="475">
        <f t="shared" si="979"/>
        <v>0</v>
      </c>
      <c r="DI252" s="475">
        <f t="shared" si="979"/>
        <v>0</v>
      </c>
      <c r="DJ252" s="475">
        <f t="shared" si="979"/>
        <v>0</v>
      </c>
      <c r="DK252" s="475">
        <f t="shared" si="979"/>
        <v>0</v>
      </c>
      <c r="DL252" s="523"/>
    </row>
    <row r="253" spans="2:117" x14ac:dyDescent="0.2">
      <c r="B253" s="57" t="s">
        <v>98</v>
      </c>
      <c r="C253" s="25"/>
      <c r="D253" s="33"/>
      <c r="E253" s="76"/>
      <c r="F253" s="70">
        <f>F250+F251+F252</f>
        <v>0</v>
      </c>
      <c r="G253" s="71">
        <f t="shared" ref="G253:Q253" si="980">G250+G251+G252</f>
        <v>0</v>
      </c>
      <c r="H253" s="71">
        <f t="shared" si="980"/>
        <v>0</v>
      </c>
      <c r="I253" s="71">
        <f t="shared" si="980"/>
        <v>0</v>
      </c>
      <c r="J253" s="71">
        <f t="shared" si="980"/>
        <v>0</v>
      </c>
      <c r="K253" s="71">
        <f t="shared" si="980"/>
        <v>0</v>
      </c>
      <c r="L253" s="71">
        <f>L250+L251+L252</f>
        <v>0</v>
      </c>
      <c r="M253" s="71">
        <f t="shared" si="980"/>
        <v>0</v>
      </c>
      <c r="N253" s="71">
        <f t="shared" si="980"/>
        <v>0</v>
      </c>
      <c r="O253" s="71">
        <f t="shared" si="980"/>
        <v>-500</v>
      </c>
      <c r="P253" s="71">
        <f t="shared" si="980"/>
        <v>-500</v>
      </c>
      <c r="Q253" s="71">
        <f t="shared" si="980"/>
        <v>-500</v>
      </c>
      <c r="R253" s="106"/>
      <c r="S253" s="25"/>
      <c r="T253" s="33"/>
      <c r="U253" s="76"/>
      <c r="V253" s="285">
        <f>V250+V251+V252</f>
        <v>-800</v>
      </c>
      <c r="W253" s="286">
        <f t="shared" ref="W253:AG253" si="981">W250+W251+W252</f>
        <v>-800</v>
      </c>
      <c r="X253" s="286">
        <f t="shared" si="981"/>
        <v>-800</v>
      </c>
      <c r="Y253" s="286">
        <f t="shared" si="981"/>
        <v>-16400</v>
      </c>
      <c r="Z253" s="286">
        <f t="shared" si="981"/>
        <v>-16400</v>
      </c>
      <c r="AA253" s="286">
        <f t="shared" si="981"/>
        <v>-16400</v>
      </c>
      <c r="AB253" s="286">
        <f t="shared" si="981"/>
        <v>-38633.333333333336</v>
      </c>
      <c r="AC253" s="286">
        <f t="shared" si="981"/>
        <v>-40674.333333333336</v>
      </c>
      <c r="AD253" s="286">
        <f t="shared" si="981"/>
        <v>-40674.333333333336</v>
      </c>
      <c r="AE253" s="286">
        <f t="shared" si="981"/>
        <v>-43294.333333333336</v>
      </c>
      <c r="AF253" s="286">
        <f t="shared" si="981"/>
        <v>-43294.333333333336</v>
      </c>
      <c r="AG253" s="286">
        <f t="shared" si="981"/>
        <v>-43294.333333333336</v>
      </c>
      <c r="AH253" s="521"/>
      <c r="AI253" s="25"/>
      <c r="AJ253" s="33"/>
      <c r="AK253" s="76"/>
      <c r="AL253" s="397">
        <f t="shared" ref="AL253:AW253" si="982">AL250+AL251+AL252</f>
        <v>-61308.92566666667</v>
      </c>
      <c r="AM253" s="398">
        <f t="shared" si="982"/>
        <v>-48926.516833333342</v>
      </c>
      <c r="AN253" s="398">
        <f t="shared" si="982"/>
        <v>-39345.349583333344</v>
      </c>
      <c r="AO253" s="398">
        <f t="shared" si="982"/>
        <v>-44135.933208333336</v>
      </c>
      <c r="AP253" s="398">
        <f t="shared" si="982"/>
        <v>-41740.641395833351</v>
      </c>
      <c r="AQ253" s="398">
        <f t="shared" si="982"/>
        <v>-42938.787302083329</v>
      </c>
      <c r="AR253" s="398">
        <f t="shared" si="982"/>
        <v>-42339.21434895834</v>
      </c>
      <c r="AS253" s="398">
        <f t="shared" si="982"/>
        <v>-43684.000825520845</v>
      </c>
      <c r="AT253" s="398">
        <f t="shared" si="982"/>
        <v>-163872.59758723958</v>
      </c>
      <c r="AU253" s="398">
        <f t="shared" si="982"/>
        <v>-133399.73920638018</v>
      </c>
      <c r="AV253" s="398">
        <f t="shared" si="982"/>
        <v>-120866.11839680985</v>
      </c>
      <c r="AW253" s="398">
        <f t="shared" si="982"/>
        <v>-127132.92880159503</v>
      </c>
      <c r="AX253" s="522"/>
      <c r="AY253" s="25"/>
      <c r="AZ253" s="33"/>
      <c r="BA253" s="76"/>
      <c r="BB253" s="487">
        <f t="shared" ref="BB253:BM253" si="983">BB250+BB251+BB252</f>
        <v>-178770.05998226049</v>
      </c>
      <c r="BC253" s="488">
        <f t="shared" si="983"/>
        <v>-78856.54129792907</v>
      </c>
      <c r="BD253" s="488">
        <f t="shared" si="983"/>
        <v>-54994.30119581474</v>
      </c>
      <c r="BE253" s="488">
        <f t="shared" si="983"/>
        <v>-64512.560263591469</v>
      </c>
      <c r="BF253" s="488">
        <f t="shared" si="983"/>
        <v>-60682.499285045371</v>
      </c>
      <c r="BG253" s="488">
        <f t="shared" si="983"/>
        <v>-75735.035993957834</v>
      </c>
      <c r="BH253" s="488">
        <f>BH250+BH251+BH252</f>
        <v>-75112.644588200259</v>
      </c>
      <c r="BI253" s="488">
        <f t="shared" si="983"/>
        <v>-75450.621518584725</v>
      </c>
      <c r="BJ253" s="488">
        <f t="shared" si="983"/>
        <v>-75343.973568502173</v>
      </c>
      <c r="BK253" s="488">
        <f t="shared" si="983"/>
        <v>-75374.657717847498</v>
      </c>
      <c r="BL253" s="488">
        <f t="shared" si="983"/>
        <v>-75352.680906257709</v>
      </c>
      <c r="BM253" s="488">
        <f t="shared" si="983"/>
        <v>-75351.8563730233</v>
      </c>
      <c r="BN253" s="524"/>
      <c r="BO253" s="25"/>
      <c r="BP253" s="33"/>
      <c r="BQ253" s="76"/>
      <c r="BR253" s="487">
        <f t="shared" ref="BR253:CC253" si="984">BR250+BR251+BR252</f>
        <v>-116828.50161972566</v>
      </c>
      <c r="BS253" s="488">
        <f t="shared" si="984"/>
        <v>221894.75473189651</v>
      </c>
      <c r="BT253" s="488">
        <f t="shared" si="984"/>
        <v>367038.64184617408</v>
      </c>
      <c r="BU253" s="488">
        <f t="shared" si="984"/>
        <v>309739.9347348506</v>
      </c>
      <c r="BV253" s="488">
        <f t="shared" si="984"/>
        <v>333322.63434696972</v>
      </c>
      <c r="BW253" s="488">
        <f t="shared" si="984"/>
        <v>324470.59417376242</v>
      </c>
      <c r="BX253" s="488">
        <f t="shared" si="984"/>
        <v>328519.44495573099</v>
      </c>
      <c r="BY253" s="488">
        <f t="shared" si="984"/>
        <v>327219.81001654343</v>
      </c>
      <c r="BZ253" s="488">
        <f t="shared" si="984"/>
        <v>328078.58119411854</v>
      </c>
      <c r="CA253" s="488">
        <f t="shared" si="984"/>
        <v>328075.15027475083</v>
      </c>
      <c r="CB253" s="488">
        <f t="shared" si="984"/>
        <v>328375.04050020227</v>
      </c>
      <c r="CC253" s="488">
        <f t="shared" si="984"/>
        <v>328515.36253551365</v>
      </c>
      <c r="CD253" s="524"/>
      <c r="CF253" s="25"/>
      <c r="CG253" s="33"/>
      <c r="CH253" s="76"/>
      <c r="CI253" s="487">
        <f t="shared" ref="CI253:CT253" si="985">CI250+CI251+CI252</f>
        <v>536699.53977427969</v>
      </c>
      <c r="CJ253" s="488">
        <f t="shared" si="985"/>
        <v>835357.26488665619</v>
      </c>
      <c r="CK253" s="488">
        <f t="shared" si="985"/>
        <v>939263.64304187067</v>
      </c>
      <c r="CL253" s="488">
        <f t="shared" si="985"/>
        <v>913863.27884022391</v>
      </c>
      <c r="CM253" s="488">
        <f t="shared" si="985"/>
        <v>920718.2589356472</v>
      </c>
      <c r="CN253" s="488">
        <f t="shared" si="985"/>
        <v>919446.07307617634</v>
      </c>
      <c r="CO253" s="488">
        <f t="shared" si="985"/>
        <v>920150.73380988056</v>
      </c>
      <c r="CP253" s="488">
        <f t="shared" si="985"/>
        <v>920175.88736168726</v>
      </c>
      <c r="CQ253" s="488">
        <f t="shared" si="985"/>
        <v>920430.65911706386</v>
      </c>
      <c r="CR253" s="488">
        <f t="shared" si="985"/>
        <v>920625.55005363177</v>
      </c>
      <c r="CS253" s="488">
        <f t="shared" si="985"/>
        <v>920803.30696047598</v>
      </c>
      <c r="CT253" s="488">
        <f t="shared" si="985"/>
        <v>920957.03741962661</v>
      </c>
      <c r="CU253" s="524"/>
      <c r="CW253" s="25"/>
      <c r="CX253" s="33"/>
      <c r="CY253" s="76"/>
      <c r="CZ253" s="487">
        <f t="shared" ref="CZ253:DK253" si="986">CZ250+CZ251+CZ252</f>
        <v>1719613.1279632214</v>
      </c>
      <c r="DA253" s="488">
        <f t="shared" si="986"/>
        <v>2532042.3828911213</v>
      </c>
      <c r="DB253" s="488">
        <f t="shared" si="986"/>
        <v>2440085.7511339244</v>
      </c>
      <c r="DC253" s="488">
        <f t="shared" si="986"/>
        <v>2464384.5696223862</v>
      </c>
      <c r="DD253" s="488">
        <f t="shared" si="986"/>
        <v>2459454.8492307868</v>
      </c>
      <c r="DE253" s="488">
        <f t="shared" si="986"/>
        <v>2439329.7051137225</v>
      </c>
      <c r="DF253" s="488">
        <f t="shared" si="986"/>
        <v>2439648.6709965612</v>
      </c>
      <c r="DG253" s="488">
        <f t="shared" si="986"/>
        <v>2440175.2319498099</v>
      </c>
      <c r="DH253" s="488">
        <f t="shared" si="986"/>
        <v>2440675.4500824623</v>
      </c>
      <c r="DI253" s="488">
        <f t="shared" si="986"/>
        <v>2441137.3028738941</v>
      </c>
      <c r="DJ253" s="488">
        <f t="shared" si="986"/>
        <v>2441536.7898350558</v>
      </c>
      <c r="DK253" s="488">
        <f t="shared" si="986"/>
        <v>2441886.093233909</v>
      </c>
      <c r="DL253" s="524"/>
    </row>
    <row r="254" spans="2:117" x14ac:dyDescent="0.2">
      <c r="B254" s="56"/>
      <c r="C254" s="7"/>
      <c r="D254" s="8"/>
      <c r="E254" s="9"/>
      <c r="F254" s="60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107"/>
      <c r="S254" s="7"/>
      <c r="T254" s="8"/>
      <c r="U254" s="9"/>
      <c r="V254" s="278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80"/>
      <c r="AI254" s="7"/>
      <c r="AJ254" s="8"/>
      <c r="AK254" s="9"/>
      <c r="AL254" s="390"/>
      <c r="AM254" s="391"/>
      <c r="AN254" s="391"/>
      <c r="AO254" s="391"/>
      <c r="AP254" s="391"/>
      <c r="AQ254" s="391"/>
      <c r="AR254" s="391"/>
      <c r="AS254" s="391"/>
      <c r="AT254" s="391"/>
      <c r="AU254" s="391"/>
      <c r="AV254" s="391"/>
      <c r="AW254" s="391"/>
      <c r="AX254" s="392"/>
      <c r="AY254" s="7"/>
      <c r="AZ254" s="8"/>
      <c r="BA254" s="9"/>
      <c r="BB254" s="480"/>
      <c r="BC254" s="481"/>
      <c r="BD254" s="481"/>
      <c r="BE254" s="481"/>
      <c r="BF254" s="481"/>
      <c r="BG254" s="481"/>
      <c r="BH254" s="481"/>
      <c r="BI254" s="481"/>
      <c r="BJ254" s="481"/>
      <c r="BK254" s="481"/>
      <c r="BL254" s="481"/>
      <c r="BM254" s="481"/>
      <c r="BN254" s="482"/>
      <c r="BO254" s="7"/>
      <c r="BP254" s="8"/>
      <c r="BQ254" s="9"/>
      <c r="BR254" s="480"/>
      <c r="BS254" s="481"/>
      <c r="BT254" s="481"/>
      <c r="BU254" s="481"/>
      <c r="BV254" s="481"/>
      <c r="BW254" s="481"/>
      <c r="BX254" s="481"/>
      <c r="BY254" s="481"/>
      <c r="BZ254" s="481"/>
      <c r="CA254" s="481"/>
      <c r="CB254" s="481"/>
      <c r="CC254" s="481"/>
      <c r="CD254" s="482"/>
      <c r="CF254" s="7"/>
      <c r="CG254" s="8"/>
      <c r="CH254" s="9"/>
      <c r="CI254" s="480"/>
      <c r="CJ254" s="481"/>
      <c r="CK254" s="481"/>
      <c r="CL254" s="481"/>
      <c r="CM254" s="481"/>
      <c r="CN254" s="481"/>
      <c r="CO254" s="481"/>
      <c r="CP254" s="481"/>
      <c r="CQ254" s="481"/>
      <c r="CR254" s="481"/>
      <c r="CS254" s="481"/>
      <c r="CT254" s="481"/>
      <c r="CU254" s="482"/>
      <c r="CW254" s="7"/>
      <c r="CX254" s="8"/>
      <c r="CY254" s="9"/>
      <c r="CZ254" s="480"/>
      <c r="DA254" s="481"/>
      <c r="DB254" s="481"/>
      <c r="DC254" s="481"/>
      <c r="DD254" s="481"/>
      <c r="DE254" s="481"/>
      <c r="DF254" s="481"/>
      <c r="DG254" s="481"/>
      <c r="DH254" s="481"/>
      <c r="DI254" s="481"/>
      <c r="DJ254" s="481"/>
      <c r="DK254" s="481"/>
      <c r="DL254" s="482"/>
    </row>
    <row r="255" spans="2:117" x14ac:dyDescent="0.2">
      <c r="B255" s="56" t="s">
        <v>99</v>
      </c>
      <c r="C255" s="7" t="s">
        <v>24</v>
      </c>
      <c r="D255" s="91">
        <v>0</v>
      </c>
      <c r="E255" s="138"/>
      <c r="F255" s="54">
        <f>D255</f>
        <v>0</v>
      </c>
      <c r="G255" s="55">
        <f t="shared" ref="G255:Q256" si="987">F255</f>
        <v>0</v>
      </c>
      <c r="H255" s="55">
        <f t="shared" si="987"/>
        <v>0</v>
      </c>
      <c r="I255" s="55">
        <f t="shared" si="987"/>
        <v>0</v>
      </c>
      <c r="J255" s="55">
        <f t="shared" si="987"/>
        <v>0</v>
      </c>
      <c r="K255" s="55">
        <f t="shared" si="987"/>
        <v>0</v>
      </c>
      <c r="L255" s="55">
        <f t="shared" si="987"/>
        <v>0</v>
      </c>
      <c r="M255" s="55">
        <f t="shared" si="987"/>
        <v>0</v>
      </c>
      <c r="N255" s="55">
        <f t="shared" si="987"/>
        <v>0</v>
      </c>
      <c r="O255" s="55">
        <f t="shared" si="987"/>
        <v>0</v>
      </c>
      <c r="P255" s="55">
        <f t="shared" si="987"/>
        <v>0</v>
      </c>
      <c r="Q255" s="55">
        <f t="shared" si="987"/>
        <v>0</v>
      </c>
      <c r="R255" s="105"/>
      <c r="S255" s="7" t="s">
        <v>24</v>
      </c>
      <c r="T255" s="91">
        <v>0</v>
      </c>
      <c r="U255" s="138"/>
      <c r="V255" s="272">
        <f>T255</f>
        <v>0</v>
      </c>
      <c r="W255" s="273">
        <f t="shared" ref="W255:AG256" si="988">V255</f>
        <v>0</v>
      </c>
      <c r="X255" s="273">
        <f t="shared" si="988"/>
        <v>0</v>
      </c>
      <c r="Y255" s="273">
        <f t="shared" si="988"/>
        <v>0</v>
      </c>
      <c r="Z255" s="273">
        <f t="shared" si="988"/>
        <v>0</v>
      </c>
      <c r="AA255" s="273">
        <f t="shared" si="988"/>
        <v>0</v>
      </c>
      <c r="AB255" s="273">
        <f t="shared" si="988"/>
        <v>0</v>
      </c>
      <c r="AC255" s="273">
        <f t="shared" si="988"/>
        <v>0</v>
      </c>
      <c r="AD255" s="273">
        <f t="shared" si="988"/>
        <v>0</v>
      </c>
      <c r="AE255" s="273">
        <f t="shared" si="988"/>
        <v>0</v>
      </c>
      <c r="AF255" s="273">
        <f t="shared" si="988"/>
        <v>0</v>
      </c>
      <c r="AG255" s="273">
        <f t="shared" si="988"/>
        <v>0</v>
      </c>
      <c r="AH255" s="274"/>
      <c r="AI255" s="7" t="s">
        <v>24</v>
      </c>
      <c r="AJ255" s="91">
        <v>0</v>
      </c>
      <c r="AK255" s="138"/>
      <c r="AL255" s="384">
        <f>AJ255</f>
        <v>0</v>
      </c>
      <c r="AM255" s="385">
        <f t="shared" ref="AM255:AW256" si="989">AL255</f>
        <v>0</v>
      </c>
      <c r="AN255" s="385">
        <f t="shared" si="989"/>
        <v>0</v>
      </c>
      <c r="AO255" s="385">
        <f t="shared" si="989"/>
        <v>0</v>
      </c>
      <c r="AP255" s="385">
        <f t="shared" si="989"/>
        <v>0</v>
      </c>
      <c r="AQ255" s="385">
        <f t="shared" si="989"/>
        <v>0</v>
      </c>
      <c r="AR255" s="385">
        <f t="shared" si="989"/>
        <v>0</v>
      </c>
      <c r="AS255" s="385">
        <f t="shared" si="989"/>
        <v>0</v>
      </c>
      <c r="AT255" s="385">
        <f t="shared" si="989"/>
        <v>0</v>
      </c>
      <c r="AU255" s="385">
        <f t="shared" si="989"/>
        <v>0</v>
      </c>
      <c r="AV255" s="385">
        <f t="shared" si="989"/>
        <v>0</v>
      </c>
      <c r="AW255" s="385">
        <f t="shared" si="989"/>
        <v>0</v>
      </c>
      <c r="AX255" s="386"/>
      <c r="AY255" s="7" t="s">
        <v>24</v>
      </c>
      <c r="AZ255" s="91">
        <v>0</v>
      </c>
      <c r="BA255" s="138"/>
      <c r="BB255" s="474">
        <f>AZ255</f>
        <v>0</v>
      </c>
      <c r="BC255" s="475">
        <f t="shared" ref="BC255:BM256" si="990">BB255</f>
        <v>0</v>
      </c>
      <c r="BD255" s="475">
        <f t="shared" si="990"/>
        <v>0</v>
      </c>
      <c r="BE255" s="475">
        <f t="shared" si="990"/>
        <v>0</v>
      </c>
      <c r="BF255" s="475">
        <f t="shared" si="990"/>
        <v>0</v>
      </c>
      <c r="BG255" s="475">
        <f t="shared" si="990"/>
        <v>0</v>
      </c>
      <c r="BH255" s="475">
        <f t="shared" si="990"/>
        <v>0</v>
      </c>
      <c r="BI255" s="475">
        <f t="shared" si="990"/>
        <v>0</v>
      </c>
      <c r="BJ255" s="475">
        <f t="shared" si="990"/>
        <v>0</v>
      </c>
      <c r="BK255" s="475">
        <f t="shared" si="990"/>
        <v>0</v>
      </c>
      <c r="BL255" s="475">
        <f t="shared" si="990"/>
        <v>0</v>
      </c>
      <c r="BM255" s="475">
        <f t="shared" si="990"/>
        <v>0</v>
      </c>
      <c r="BN255" s="476"/>
      <c r="BO255" s="7" t="s">
        <v>24</v>
      </c>
      <c r="BP255" s="91">
        <v>0</v>
      </c>
      <c r="BQ255" s="138"/>
      <c r="BR255" s="474">
        <f>BP255</f>
        <v>0</v>
      </c>
      <c r="BS255" s="475">
        <f t="shared" ref="BS255:CC256" si="991">BR255</f>
        <v>0</v>
      </c>
      <c r="BT255" s="475">
        <f t="shared" si="991"/>
        <v>0</v>
      </c>
      <c r="BU255" s="475">
        <f t="shared" si="991"/>
        <v>0</v>
      </c>
      <c r="BV255" s="475">
        <f t="shared" si="991"/>
        <v>0</v>
      </c>
      <c r="BW255" s="475">
        <f t="shared" si="991"/>
        <v>0</v>
      </c>
      <c r="BX255" s="475">
        <f t="shared" si="991"/>
        <v>0</v>
      </c>
      <c r="BY255" s="475">
        <f t="shared" si="991"/>
        <v>0</v>
      </c>
      <c r="BZ255" s="475">
        <f t="shared" si="991"/>
        <v>0</v>
      </c>
      <c r="CA255" s="475">
        <f t="shared" si="991"/>
        <v>0</v>
      </c>
      <c r="CB255" s="475">
        <f t="shared" si="991"/>
        <v>0</v>
      </c>
      <c r="CC255" s="475">
        <f t="shared" si="991"/>
        <v>0</v>
      </c>
      <c r="CD255" s="476"/>
      <c r="CF255" s="7" t="s">
        <v>24</v>
      </c>
      <c r="CG255" s="91">
        <v>0</v>
      </c>
      <c r="CH255" s="138"/>
      <c r="CI255" s="474">
        <f>CG255</f>
        <v>0</v>
      </c>
      <c r="CJ255" s="475">
        <f t="shared" ref="CJ255:CT256" si="992">CI255</f>
        <v>0</v>
      </c>
      <c r="CK255" s="475">
        <f t="shared" si="992"/>
        <v>0</v>
      </c>
      <c r="CL255" s="475">
        <f t="shared" si="992"/>
        <v>0</v>
      </c>
      <c r="CM255" s="475">
        <f t="shared" si="992"/>
        <v>0</v>
      </c>
      <c r="CN255" s="475">
        <f t="shared" si="992"/>
        <v>0</v>
      </c>
      <c r="CO255" s="475">
        <f t="shared" si="992"/>
        <v>0</v>
      </c>
      <c r="CP255" s="475">
        <f t="shared" si="992"/>
        <v>0</v>
      </c>
      <c r="CQ255" s="475">
        <f t="shared" si="992"/>
        <v>0</v>
      </c>
      <c r="CR255" s="475">
        <f t="shared" si="992"/>
        <v>0</v>
      </c>
      <c r="CS255" s="475">
        <f t="shared" si="992"/>
        <v>0</v>
      </c>
      <c r="CT255" s="475">
        <f t="shared" si="992"/>
        <v>0</v>
      </c>
      <c r="CU255" s="476"/>
      <c r="CW255" s="7" t="s">
        <v>24</v>
      </c>
      <c r="CX255" s="91">
        <v>0</v>
      </c>
      <c r="CY255" s="138"/>
      <c r="CZ255" s="474">
        <f>CX255</f>
        <v>0</v>
      </c>
      <c r="DA255" s="475">
        <f t="shared" ref="DA255:DK256" si="993">CZ255</f>
        <v>0</v>
      </c>
      <c r="DB255" s="475">
        <f t="shared" si="993"/>
        <v>0</v>
      </c>
      <c r="DC255" s="475">
        <f t="shared" si="993"/>
        <v>0</v>
      </c>
      <c r="DD255" s="475">
        <f t="shared" si="993"/>
        <v>0</v>
      </c>
      <c r="DE255" s="475">
        <f t="shared" si="993"/>
        <v>0</v>
      </c>
      <c r="DF255" s="475">
        <f t="shared" si="993"/>
        <v>0</v>
      </c>
      <c r="DG255" s="475">
        <f t="shared" si="993"/>
        <v>0</v>
      </c>
      <c r="DH255" s="475">
        <f t="shared" si="993"/>
        <v>0</v>
      </c>
      <c r="DI255" s="475">
        <f t="shared" si="993"/>
        <v>0</v>
      </c>
      <c r="DJ255" s="475">
        <f t="shared" si="993"/>
        <v>0</v>
      </c>
      <c r="DK255" s="475">
        <f t="shared" si="993"/>
        <v>0</v>
      </c>
      <c r="DL255" s="476"/>
    </row>
    <row r="256" spans="2:117" x14ac:dyDescent="0.2">
      <c r="B256" s="56" t="s">
        <v>100</v>
      </c>
      <c r="C256" s="7" t="s">
        <v>24</v>
      </c>
      <c r="D256" s="91">
        <v>0</v>
      </c>
      <c r="E256" s="138"/>
      <c r="F256" s="54">
        <f>D256</f>
        <v>0</v>
      </c>
      <c r="G256" s="55">
        <f t="shared" si="987"/>
        <v>0</v>
      </c>
      <c r="H256" s="55">
        <f t="shared" si="987"/>
        <v>0</v>
      </c>
      <c r="I256" s="55">
        <f t="shared" si="987"/>
        <v>0</v>
      </c>
      <c r="J256" s="55">
        <f t="shared" si="987"/>
        <v>0</v>
      </c>
      <c r="K256" s="55">
        <f t="shared" si="987"/>
        <v>0</v>
      </c>
      <c r="L256" s="55">
        <f t="shared" si="987"/>
        <v>0</v>
      </c>
      <c r="M256" s="55">
        <f t="shared" si="987"/>
        <v>0</v>
      </c>
      <c r="N256" s="55">
        <f t="shared" si="987"/>
        <v>0</v>
      </c>
      <c r="O256" s="55">
        <f t="shared" si="987"/>
        <v>0</v>
      </c>
      <c r="P256" s="55">
        <f t="shared" si="987"/>
        <v>0</v>
      </c>
      <c r="Q256" s="55">
        <f t="shared" si="987"/>
        <v>0</v>
      </c>
      <c r="R256" s="105"/>
      <c r="S256" s="7" t="s">
        <v>24</v>
      </c>
      <c r="T256" s="91">
        <v>0</v>
      </c>
      <c r="U256" s="138"/>
      <c r="V256" s="272">
        <f>T256</f>
        <v>0</v>
      </c>
      <c r="W256" s="273">
        <f t="shared" si="988"/>
        <v>0</v>
      </c>
      <c r="X256" s="273">
        <f t="shared" si="988"/>
        <v>0</v>
      </c>
      <c r="Y256" s="273">
        <f t="shared" si="988"/>
        <v>0</v>
      </c>
      <c r="Z256" s="273">
        <f t="shared" si="988"/>
        <v>0</v>
      </c>
      <c r="AA256" s="273">
        <f t="shared" si="988"/>
        <v>0</v>
      </c>
      <c r="AB256" s="273">
        <f t="shared" si="988"/>
        <v>0</v>
      </c>
      <c r="AC256" s="273">
        <f t="shared" si="988"/>
        <v>0</v>
      </c>
      <c r="AD256" s="273">
        <f t="shared" si="988"/>
        <v>0</v>
      </c>
      <c r="AE256" s="273">
        <f t="shared" si="988"/>
        <v>0</v>
      </c>
      <c r="AF256" s="273">
        <f t="shared" si="988"/>
        <v>0</v>
      </c>
      <c r="AG256" s="273">
        <f t="shared" si="988"/>
        <v>0</v>
      </c>
      <c r="AH256" s="274"/>
      <c r="AI256" s="7" t="s">
        <v>24</v>
      </c>
      <c r="AJ256" s="91">
        <v>0</v>
      </c>
      <c r="AK256" s="138"/>
      <c r="AL256" s="384">
        <f>AJ256</f>
        <v>0</v>
      </c>
      <c r="AM256" s="385">
        <f t="shared" si="989"/>
        <v>0</v>
      </c>
      <c r="AN256" s="385">
        <f t="shared" si="989"/>
        <v>0</v>
      </c>
      <c r="AO256" s="385">
        <f t="shared" si="989"/>
        <v>0</v>
      </c>
      <c r="AP256" s="385">
        <f t="shared" si="989"/>
        <v>0</v>
      </c>
      <c r="AQ256" s="385">
        <f t="shared" si="989"/>
        <v>0</v>
      </c>
      <c r="AR256" s="385">
        <f t="shared" si="989"/>
        <v>0</v>
      </c>
      <c r="AS256" s="385">
        <f t="shared" si="989"/>
        <v>0</v>
      </c>
      <c r="AT256" s="385">
        <f t="shared" si="989"/>
        <v>0</v>
      </c>
      <c r="AU256" s="385">
        <f t="shared" si="989"/>
        <v>0</v>
      </c>
      <c r="AV256" s="385">
        <f t="shared" si="989"/>
        <v>0</v>
      </c>
      <c r="AW256" s="385">
        <f t="shared" si="989"/>
        <v>0</v>
      </c>
      <c r="AX256" s="386"/>
      <c r="AY256" s="7" t="s">
        <v>24</v>
      </c>
      <c r="AZ256" s="91">
        <v>0</v>
      </c>
      <c r="BA256" s="138"/>
      <c r="BB256" s="474">
        <f>AZ256</f>
        <v>0</v>
      </c>
      <c r="BC256" s="475">
        <f t="shared" si="990"/>
        <v>0</v>
      </c>
      <c r="BD256" s="475">
        <f t="shared" si="990"/>
        <v>0</v>
      </c>
      <c r="BE256" s="475">
        <f t="shared" si="990"/>
        <v>0</v>
      </c>
      <c r="BF256" s="475">
        <f t="shared" si="990"/>
        <v>0</v>
      </c>
      <c r="BG256" s="475">
        <f t="shared" si="990"/>
        <v>0</v>
      </c>
      <c r="BH256" s="475">
        <f t="shared" si="990"/>
        <v>0</v>
      </c>
      <c r="BI256" s="475">
        <f t="shared" si="990"/>
        <v>0</v>
      </c>
      <c r="BJ256" s="475">
        <f t="shared" si="990"/>
        <v>0</v>
      </c>
      <c r="BK256" s="475">
        <f t="shared" si="990"/>
        <v>0</v>
      </c>
      <c r="BL256" s="475">
        <f t="shared" si="990"/>
        <v>0</v>
      </c>
      <c r="BM256" s="475">
        <f t="shared" si="990"/>
        <v>0</v>
      </c>
      <c r="BN256" s="476"/>
      <c r="BO256" s="7" t="s">
        <v>24</v>
      </c>
      <c r="BP256" s="91">
        <v>0</v>
      </c>
      <c r="BQ256" s="138"/>
      <c r="BR256" s="474">
        <f>BP256</f>
        <v>0</v>
      </c>
      <c r="BS256" s="475">
        <f t="shared" si="991"/>
        <v>0</v>
      </c>
      <c r="BT256" s="475">
        <f t="shared" si="991"/>
        <v>0</v>
      </c>
      <c r="BU256" s="475">
        <f t="shared" si="991"/>
        <v>0</v>
      </c>
      <c r="BV256" s="475">
        <f t="shared" si="991"/>
        <v>0</v>
      </c>
      <c r="BW256" s="475">
        <f t="shared" si="991"/>
        <v>0</v>
      </c>
      <c r="BX256" s="475">
        <f t="shared" si="991"/>
        <v>0</v>
      </c>
      <c r="BY256" s="475">
        <f t="shared" si="991"/>
        <v>0</v>
      </c>
      <c r="BZ256" s="475">
        <f t="shared" si="991"/>
        <v>0</v>
      </c>
      <c r="CA256" s="475">
        <f t="shared" si="991"/>
        <v>0</v>
      </c>
      <c r="CB256" s="475">
        <f t="shared" si="991"/>
        <v>0</v>
      </c>
      <c r="CC256" s="475">
        <f t="shared" si="991"/>
        <v>0</v>
      </c>
      <c r="CD256" s="476"/>
      <c r="CF256" s="7" t="s">
        <v>24</v>
      </c>
      <c r="CG256" s="91">
        <v>0</v>
      </c>
      <c r="CH256" s="138"/>
      <c r="CI256" s="474">
        <f>CG256</f>
        <v>0</v>
      </c>
      <c r="CJ256" s="475">
        <f t="shared" si="992"/>
        <v>0</v>
      </c>
      <c r="CK256" s="475">
        <f t="shared" si="992"/>
        <v>0</v>
      </c>
      <c r="CL256" s="475">
        <f t="shared" si="992"/>
        <v>0</v>
      </c>
      <c r="CM256" s="475">
        <f t="shared" si="992"/>
        <v>0</v>
      </c>
      <c r="CN256" s="475">
        <f t="shared" si="992"/>
        <v>0</v>
      </c>
      <c r="CO256" s="475">
        <f t="shared" si="992"/>
        <v>0</v>
      </c>
      <c r="CP256" s="475">
        <f t="shared" si="992"/>
        <v>0</v>
      </c>
      <c r="CQ256" s="475">
        <f t="shared" si="992"/>
        <v>0</v>
      </c>
      <c r="CR256" s="475">
        <f t="shared" si="992"/>
        <v>0</v>
      </c>
      <c r="CS256" s="475">
        <f t="shared" si="992"/>
        <v>0</v>
      </c>
      <c r="CT256" s="475">
        <f t="shared" si="992"/>
        <v>0</v>
      </c>
      <c r="CU256" s="476"/>
      <c r="CW256" s="7" t="s">
        <v>24</v>
      </c>
      <c r="CX256" s="91">
        <v>0</v>
      </c>
      <c r="CY256" s="138"/>
      <c r="CZ256" s="474">
        <f>CX256</f>
        <v>0</v>
      </c>
      <c r="DA256" s="475">
        <f t="shared" si="993"/>
        <v>0</v>
      </c>
      <c r="DB256" s="475">
        <f t="shared" si="993"/>
        <v>0</v>
      </c>
      <c r="DC256" s="475">
        <f t="shared" si="993"/>
        <v>0</v>
      </c>
      <c r="DD256" s="475">
        <f t="shared" si="993"/>
        <v>0</v>
      </c>
      <c r="DE256" s="475">
        <f t="shared" si="993"/>
        <v>0</v>
      </c>
      <c r="DF256" s="475">
        <f t="shared" si="993"/>
        <v>0</v>
      </c>
      <c r="DG256" s="475">
        <f t="shared" si="993"/>
        <v>0</v>
      </c>
      <c r="DH256" s="475">
        <f t="shared" si="993"/>
        <v>0</v>
      </c>
      <c r="DI256" s="475">
        <f t="shared" si="993"/>
        <v>0</v>
      </c>
      <c r="DJ256" s="475">
        <f t="shared" si="993"/>
        <v>0</v>
      </c>
      <c r="DK256" s="475">
        <f t="shared" si="993"/>
        <v>0</v>
      </c>
      <c r="DL256" s="476"/>
    </row>
    <row r="257" spans="2:116" x14ac:dyDescent="0.2">
      <c r="B257" s="57" t="s">
        <v>101</v>
      </c>
      <c r="C257" s="25"/>
      <c r="D257" s="33"/>
      <c r="E257" s="76"/>
      <c r="F257" s="58">
        <f t="shared" ref="F257:Q257" si="994">F255+F256</f>
        <v>0</v>
      </c>
      <c r="G257" s="59">
        <f t="shared" si="994"/>
        <v>0</v>
      </c>
      <c r="H257" s="59">
        <f t="shared" si="994"/>
        <v>0</v>
      </c>
      <c r="I257" s="59">
        <f t="shared" si="994"/>
        <v>0</v>
      </c>
      <c r="J257" s="59">
        <f t="shared" si="994"/>
        <v>0</v>
      </c>
      <c r="K257" s="59">
        <f t="shared" si="994"/>
        <v>0</v>
      </c>
      <c r="L257" s="59">
        <f t="shared" si="994"/>
        <v>0</v>
      </c>
      <c r="M257" s="59">
        <f t="shared" si="994"/>
        <v>0</v>
      </c>
      <c r="N257" s="59">
        <f t="shared" si="994"/>
        <v>0</v>
      </c>
      <c r="O257" s="59">
        <f t="shared" si="994"/>
        <v>0</v>
      </c>
      <c r="P257" s="59">
        <f t="shared" si="994"/>
        <v>0</v>
      </c>
      <c r="Q257" s="59">
        <f t="shared" si="994"/>
        <v>0</v>
      </c>
      <c r="R257" s="106"/>
      <c r="S257" s="25"/>
      <c r="T257" s="33"/>
      <c r="U257" s="76"/>
      <c r="V257" s="275">
        <f t="shared" ref="V257:AG257" si="995">V255+V256</f>
        <v>0</v>
      </c>
      <c r="W257" s="276">
        <f t="shared" si="995"/>
        <v>0</v>
      </c>
      <c r="X257" s="276">
        <f t="shared" si="995"/>
        <v>0</v>
      </c>
      <c r="Y257" s="276">
        <f t="shared" si="995"/>
        <v>0</v>
      </c>
      <c r="Z257" s="276">
        <f t="shared" si="995"/>
        <v>0</v>
      </c>
      <c r="AA257" s="276">
        <f t="shared" si="995"/>
        <v>0</v>
      </c>
      <c r="AB257" s="276">
        <f t="shared" si="995"/>
        <v>0</v>
      </c>
      <c r="AC257" s="276">
        <f t="shared" si="995"/>
        <v>0</v>
      </c>
      <c r="AD257" s="276">
        <f t="shared" si="995"/>
        <v>0</v>
      </c>
      <c r="AE257" s="276">
        <f t="shared" si="995"/>
        <v>0</v>
      </c>
      <c r="AF257" s="276">
        <f t="shared" si="995"/>
        <v>0</v>
      </c>
      <c r="AG257" s="276">
        <f t="shared" si="995"/>
        <v>0</v>
      </c>
      <c r="AH257" s="277"/>
      <c r="AI257" s="25"/>
      <c r="AJ257" s="33"/>
      <c r="AK257" s="76"/>
      <c r="AL257" s="387">
        <f t="shared" ref="AL257:AW257" si="996">AL255+AL256</f>
        <v>0</v>
      </c>
      <c r="AM257" s="388">
        <f t="shared" si="996"/>
        <v>0</v>
      </c>
      <c r="AN257" s="388">
        <f t="shared" si="996"/>
        <v>0</v>
      </c>
      <c r="AO257" s="388">
        <f t="shared" si="996"/>
        <v>0</v>
      </c>
      <c r="AP257" s="388">
        <f t="shared" si="996"/>
        <v>0</v>
      </c>
      <c r="AQ257" s="388">
        <f t="shared" si="996"/>
        <v>0</v>
      </c>
      <c r="AR257" s="388">
        <f t="shared" si="996"/>
        <v>0</v>
      </c>
      <c r="AS257" s="388">
        <f t="shared" si="996"/>
        <v>0</v>
      </c>
      <c r="AT257" s="388">
        <f t="shared" si="996"/>
        <v>0</v>
      </c>
      <c r="AU257" s="388">
        <f t="shared" si="996"/>
        <v>0</v>
      </c>
      <c r="AV257" s="388">
        <f t="shared" si="996"/>
        <v>0</v>
      </c>
      <c r="AW257" s="388">
        <f t="shared" si="996"/>
        <v>0</v>
      </c>
      <c r="AX257" s="389"/>
      <c r="AY257" s="25"/>
      <c r="AZ257" s="33"/>
      <c r="BA257" s="76"/>
      <c r="BB257" s="477">
        <f t="shared" ref="BB257:BM257" si="997">BB255+BB256</f>
        <v>0</v>
      </c>
      <c r="BC257" s="478">
        <f t="shared" si="997"/>
        <v>0</v>
      </c>
      <c r="BD257" s="478">
        <f t="shared" si="997"/>
        <v>0</v>
      </c>
      <c r="BE257" s="478">
        <f t="shared" si="997"/>
        <v>0</v>
      </c>
      <c r="BF257" s="478">
        <f t="shared" si="997"/>
        <v>0</v>
      </c>
      <c r="BG257" s="478">
        <f t="shared" si="997"/>
        <v>0</v>
      </c>
      <c r="BH257" s="478">
        <f t="shared" si="997"/>
        <v>0</v>
      </c>
      <c r="BI257" s="478">
        <f t="shared" si="997"/>
        <v>0</v>
      </c>
      <c r="BJ257" s="478">
        <f t="shared" si="997"/>
        <v>0</v>
      </c>
      <c r="BK257" s="478">
        <f t="shared" si="997"/>
        <v>0</v>
      </c>
      <c r="BL257" s="478">
        <f t="shared" si="997"/>
        <v>0</v>
      </c>
      <c r="BM257" s="478">
        <f t="shared" si="997"/>
        <v>0</v>
      </c>
      <c r="BN257" s="479"/>
      <c r="BO257" s="25"/>
      <c r="BP257" s="33"/>
      <c r="BQ257" s="76"/>
      <c r="BR257" s="477">
        <f t="shared" ref="BR257:CC257" si="998">BR255+BR256</f>
        <v>0</v>
      </c>
      <c r="BS257" s="478">
        <f t="shared" si="998"/>
        <v>0</v>
      </c>
      <c r="BT257" s="478">
        <f t="shared" si="998"/>
        <v>0</v>
      </c>
      <c r="BU257" s="478">
        <f t="shared" si="998"/>
        <v>0</v>
      </c>
      <c r="BV257" s="478">
        <f t="shared" si="998"/>
        <v>0</v>
      </c>
      <c r="BW257" s="478">
        <f t="shared" si="998"/>
        <v>0</v>
      </c>
      <c r="BX257" s="478">
        <f t="shared" si="998"/>
        <v>0</v>
      </c>
      <c r="BY257" s="478">
        <f t="shared" si="998"/>
        <v>0</v>
      </c>
      <c r="BZ257" s="478">
        <f t="shared" si="998"/>
        <v>0</v>
      </c>
      <c r="CA257" s="478">
        <f t="shared" si="998"/>
        <v>0</v>
      </c>
      <c r="CB257" s="478">
        <f t="shared" si="998"/>
        <v>0</v>
      </c>
      <c r="CC257" s="478">
        <f t="shared" si="998"/>
        <v>0</v>
      </c>
      <c r="CD257" s="479"/>
      <c r="CF257" s="25"/>
      <c r="CG257" s="33"/>
      <c r="CH257" s="76"/>
      <c r="CI257" s="477">
        <f t="shared" ref="CI257:CT257" si="999">CI255+CI256</f>
        <v>0</v>
      </c>
      <c r="CJ257" s="478">
        <f t="shared" si="999"/>
        <v>0</v>
      </c>
      <c r="CK257" s="478">
        <f t="shared" si="999"/>
        <v>0</v>
      </c>
      <c r="CL257" s="478">
        <f t="shared" si="999"/>
        <v>0</v>
      </c>
      <c r="CM257" s="478">
        <f t="shared" si="999"/>
        <v>0</v>
      </c>
      <c r="CN257" s="478">
        <f t="shared" si="999"/>
        <v>0</v>
      </c>
      <c r="CO257" s="478">
        <f t="shared" si="999"/>
        <v>0</v>
      </c>
      <c r="CP257" s="478">
        <f t="shared" si="999"/>
        <v>0</v>
      </c>
      <c r="CQ257" s="478">
        <f t="shared" si="999"/>
        <v>0</v>
      </c>
      <c r="CR257" s="478">
        <f t="shared" si="999"/>
        <v>0</v>
      </c>
      <c r="CS257" s="478">
        <f t="shared" si="999"/>
        <v>0</v>
      </c>
      <c r="CT257" s="478">
        <f t="shared" si="999"/>
        <v>0</v>
      </c>
      <c r="CU257" s="479"/>
      <c r="CW257" s="25"/>
      <c r="CX257" s="33"/>
      <c r="CY257" s="76"/>
      <c r="CZ257" s="477">
        <f t="shared" ref="CZ257:DK257" si="1000">CZ255+CZ256</f>
        <v>0</v>
      </c>
      <c r="DA257" s="478">
        <f t="shared" si="1000"/>
        <v>0</v>
      </c>
      <c r="DB257" s="478">
        <f t="shared" si="1000"/>
        <v>0</v>
      </c>
      <c r="DC257" s="478">
        <f t="shared" si="1000"/>
        <v>0</v>
      </c>
      <c r="DD257" s="478">
        <f t="shared" si="1000"/>
        <v>0</v>
      </c>
      <c r="DE257" s="478">
        <f t="shared" si="1000"/>
        <v>0</v>
      </c>
      <c r="DF257" s="478">
        <f t="shared" si="1000"/>
        <v>0</v>
      </c>
      <c r="DG257" s="478">
        <f t="shared" si="1000"/>
        <v>0</v>
      </c>
      <c r="DH257" s="478">
        <f t="shared" si="1000"/>
        <v>0</v>
      </c>
      <c r="DI257" s="478">
        <f t="shared" si="1000"/>
        <v>0</v>
      </c>
      <c r="DJ257" s="478">
        <f t="shared" si="1000"/>
        <v>0</v>
      </c>
      <c r="DK257" s="478">
        <f t="shared" si="1000"/>
        <v>0</v>
      </c>
      <c r="DL257" s="479"/>
    </row>
    <row r="258" spans="2:116" x14ac:dyDescent="0.2">
      <c r="B258" s="56"/>
      <c r="C258" s="7"/>
      <c r="D258" s="8"/>
      <c r="E258" s="9"/>
      <c r="F258" s="60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107"/>
      <c r="S258" s="7"/>
      <c r="T258" s="8"/>
      <c r="U258" s="9"/>
      <c r="V258" s="278"/>
      <c r="W258" s="279"/>
      <c r="X258" s="279"/>
      <c r="Y258" s="279"/>
      <c r="Z258" s="279"/>
      <c r="AA258" s="279"/>
      <c r="AB258" s="279"/>
      <c r="AC258" s="279"/>
      <c r="AD258" s="279"/>
      <c r="AE258" s="279"/>
      <c r="AF258" s="279"/>
      <c r="AG258" s="279"/>
      <c r="AH258" s="280"/>
      <c r="AI258" s="7"/>
      <c r="AJ258" s="8"/>
      <c r="AK258" s="9"/>
      <c r="AL258" s="390"/>
      <c r="AM258" s="391"/>
      <c r="AN258" s="391"/>
      <c r="AO258" s="391"/>
      <c r="AP258" s="391"/>
      <c r="AQ258" s="391"/>
      <c r="AR258" s="391"/>
      <c r="AS258" s="391"/>
      <c r="AT258" s="391"/>
      <c r="AU258" s="391"/>
      <c r="AV258" s="391"/>
      <c r="AW258" s="391"/>
      <c r="AX258" s="392"/>
      <c r="AY258" s="7"/>
      <c r="AZ258" s="8"/>
      <c r="BA258" s="9"/>
      <c r="BB258" s="480"/>
      <c r="BC258" s="481"/>
      <c r="BD258" s="481"/>
      <c r="BE258" s="481"/>
      <c r="BF258" s="481"/>
      <c r="BG258" s="481"/>
      <c r="BH258" s="481"/>
      <c r="BI258" s="481"/>
      <c r="BJ258" s="481"/>
      <c r="BK258" s="481"/>
      <c r="BL258" s="481"/>
      <c r="BM258" s="481"/>
      <c r="BN258" s="482"/>
      <c r="BO258" s="7"/>
      <c r="BP258" s="8"/>
      <c r="BQ258" s="9"/>
      <c r="BR258" s="480"/>
      <c r="BS258" s="481"/>
      <c r="BT258" s="481"/>
      <c r="BU258" s="481"/>
      <c r="BV258" s="481"/>
      <c r="BW258" s="481"/>
      <c r="BX258" s="481"/>
      <c r="BY258" s="481"/>
      <c r="BZ258" s="481"/>
      <c r="CA258" s="481"/>
      <c r="CB258" s="481"/>
      <c r="CC258" s="481"/>
      <c r="CD258" s="482"/>
      <c r="CF258" s="7"/>
      <c r="CG258" s="8"/>
      <c r="CH258" s="9"/>
      <c r="CI258" s="480"/>
      <c r="CJ258" s="481"/>
      <c r="CK258" s="481"/>
      <c r="CL258" s="481"/>
      <c r="CM258" s="481"/>
      <c r="CN258" s="481"/>
      <c r="CO258" s="481"/>
      <c r="CP258" s="481"/>
      <c r="CQ258" s="481"/>
      <c r="CR258" s="481"/>
      <c r="CS258" s="481"/>
      <c r="CT258" s="481"/>
      <c r="CU258" s="482"/>
      <c r="CW258" s="7"/>
      <c r="CX258" s="8"/>
      <c r="CY258" s="9"/>
      <c r="CZ258" s="480"/>
      <c r="DA258" s="481"/>
      <c r="DB258" s="481"/>
      <c r="DC258" s="481"/>
      <c r="DD258" s="481"/>
      <c r="DE258" s="481"/>
      <c r="DF258" s="481"/>
      <c r="DG258" s="481"/>
      <c r="DH258" s="481"/>
      <c r="DI258" s="481"/>
      <c r="DJ258" s="481"/>
      <c r="DK258" s="481"/>
      <c r="DL258" s="482"/>
    </row>
    <row r="259" spans="2:116" x14ac:dyDescent="0.2">
      <c r="B259" s="56" t="s">
        <v>102</v>
      </c>
      <c r="C259" s="7" t="s">
        <v>151</v>
      </c>
      <c r="D259" s="174">
        <v>0</v>
      </c>
      <c r="E259" s="213">
        <v>0.47</v>
      </c>
      <c r="F259" s="127">
        <f>D259*E259</f>
        <v>0</v>
      </c>
      <c r="G259" s="84">
        <v>0</v>
      </c>
      <c r="H259" s="84">
        <v>0</v>
      </c>
      <c r="I259" s="84">
        <v>0</v>
      </c>
      <c r="J259" s="84">
        <v>0</v>
      </c>
      <c r="K259" s="84"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18">
        <f>SUM(F259:Q259)</f>
        <v>0</v>
      </c>
      <c r="S259" s="7"/>
      <c r="T259" s="174"/>
      <c r="U259" s="175"/>
      <c r="V259" s="223">
        <v>0</v>
      </c>
      <c r="W259" s="287">
        <v>0</v>
      </c>
      <c r="X259" s="287">
        <v>0</v>
      </c>
      <c r="Y259" s="287">
        <v>0</v>
      </c>
      <c r="Z259" s="287">
        <v>0</v>
      </c>
      <c r="AA259" s="287">
        <v>0</v>
      </c>
      <c r="AB259" s="287">
        <v>0</v>
      </c>
      <c r="AC259" s="287">
        <v>0</v>
      </c>
      <c r="AD259" s="287">
        <v>0</v>
      </c>
      <c r="AE259" s="287">
        <v>0</v>
      </c>
      <c r="AF259" s="287">
        <v>0</v>
      </c>
      <c r="AG259" s="287">
        <v>0</v>
      </c>
      <c r="AH259" s="227">
        <f>SUM(V259:AG259)</f>
        <v>0</v>
      </c>
      <c r="AI259" s="7"/>
      <c r="AJ259" s="174"/>
      <c r="AK259" s="175"/>
      <c r="AL259" s="322">
        <v>0</v>
      </c>
      <c r="AM259" s="399">
        <v>0</v>
      </c>
      <c r="AN259" s="399">
        <v>0</v>
      </c>
      <c r="AO259" s="399">
        <v>0</v>
      </c>
      <c r="AP259" s="399">
        <v>0</v>
      </c>
      <c r="AQ259" s="399">
        <v>0</v>
      </c>
      <c r="AR259" s="399">
        <v>0</v>
      </c>
      <c r="AS259" s="399">
        <v>0</v>
      </c>
      <c r="AT259" s="399">
        <v>0</v>
      </c>
      <c r="AU259" s="399">
        <v>0</v>
      </c>
      <c r="AV259" s="399">
        <v>0</v>
      </c>
      <c r="AW259" s="399">
        <v>0</v>
      </c>
      <c r="AX259" s="328">
        <f>SUM(AL259:AW259)</f>
        <v>0</v>
      </c>
      <c r="AY259" s="7"/>
      <c r="AZ259" s="174"/>
      <c r="BA259" s="175"/>
      <c r="BB259" s="412">
        <v>0</v>
      </c>
      <c r="BC259" s="489">
        <v>0</v>
      </c>
      <c r="BD259" s="489">
        <v>0</v>
      </c>
      <c r="BE259" s="489">
        <v>0</v>
      </c>
      <c r="BF259" s="489">
        <v>0</v>
      </c>
      <c r="BG259" s="489">
        <v>0</v>
      </c>
      <c r="BH259" s="489">
        <v>0</v>
      </c>
      <c r="BI259" s="489">
        <v>0</v>
      </c>
      <c r="BJ259" s="489">
        <v>0</v>
      </c>
      <c r="BK259" s="489">
        <v>0</v>
      </c>
      <c r="BL259" s="489">
        <v>0</v>
      </c>
      <c r="BM259" s="489">
        <v>0</v>
      </c>
      <c r="BN259" s="419">
        <f>SUM(BB259:BM259)</f>
        <v>0</v>
      </c>
      <c r="BO259" s="7"/>
      <c r="BP259" s="174"/>
      <c r="BQ259" s="175"/>
      <c r="BR259" s="412">
        <v>0</v>
      </c>
      <c r="BS259" s="489">
        <v>0</v>
      </c>
      <c r="BT259" s="489">
        <v>0</v>
      </c>
      <c r="BU259" s="489">
        <v>0</v>
      </c>
      <c r="BV259" s="489">
        <v>0</v>
      </c>
      <c r="BW259" s="489">
        <v>0</v>
      </c>
      <c r="BX259" s="489">
        <v>0</v>
      </c>
      <c r="BY259" s="489">
        <v>0</v>
      </c>
      <c r="BZ259" s="489">
        <v>0</v>
      </c>
      <c r="CA259" s="489">
        <v>0</v>
      </c>
      <c r="CB259" s="489">
        <v>0</v>
      </c>
      <c r="CC259" s="489">
        <v>0</v>
      </c>
      <c r="CD259" s="419">
        <f>SUM(BR259:CC259)</f>
        <v>0</v>
      </c>
      <c r="CF259" s="7"/>
      <c r="CG259" s="174"/>
      <c r="CH259" s="175"/>
      <c r="CI259" s="412">
        <v>0</v>
      </c>
      <c r="CJ259" s="489">
        <v>0</v>
      </c>
      <c r="CK259" s="489">
        <v>0</v>
      </c>
      <c r="CL259" s="489">
        <v>0</v>
      </c>
      <c r="CM259" s="489">
        <v>0</v>
      </c>
      <c r="CN259" s="489">
        <v>0</v>
      </c>
      <c r="CO259" s="489">
        <v>0</v>
      </c>
      <c r="CP259" s="489">
        <v>0</v>
      </c>
      <c r="CQ259" s="489">
        <v>0</v>
      </c>
      <c r="CR259" s="489">
        <v>0</v>
      </c>
      <c r="CS259" s="489">
        <v>0</v>
      </c>
      <c r="CT259" s="489">
        <v>0</v>
      </c>
      <c r="CU259" s="419">
        <f>SUM(CI259:CT259)</f>
        <v>0</v>
      </c>
      <c r="CW259" s="7"/>
      <c r="CX259" s="174"/>
      <c r="CY259" s="175"/>
      <c r="CZ259" s="412">
        <v>0</v>
      </c>
      <c r="DA259" s="489">
        <v>0</v>
      </c>
      <c r="DB259" s="489">
        <v>0</v>
      </c>
      <c r="DC259" s="489">
        <v>0</v>
      </c>
      <c r="DD259" s="489">
        <v>0</v>
      </c>
      <c r="DE259" s="489">
        <v>0</v>
      </c>
      <c r="DF259" s="489">
        <v>0</v>
      </c>
      <c r="DG259" s="489">
        <v>0</v>
      </c>
      <c r="DH259" s="489">
        <v>0</v>
      </c>
      <c r="DI259" s="489">
        <v>0</v>
      </c>
      <c r="DJ259" s="489">
        <v>0</v>
      </c>
      <c r="DK259" s="489">
        <v>0</v>
      </c>
      <c r="DL259" s="419">
        <f>SUM(CZ259:DK259)</f>
        <v>0</v>
      </c>
    </row>
    <row r="260" spans="2:116" x14ac:dyDescent="0.2">
      <c r="B260" s="56" t="s">
        <v>152</v>
      </c>
      <c r="C260" s="7"/>
      <c r="D260" s="174">
        <f>E260*D259</f>
        <v>0</v>
      </c>
      <c r="E260" s="213">
        <v>0</v>
      </c>
      <c r="F260" s="83">
        <f>D260</f>
        <v>0</v>
      </c>
      <c r="G260" s="84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18">
        <f>SUM(F260:Q260)</f>
        <v>0</v>
      </c>
      <c r="S260" s="7"/>
      <c r="T260" s="174"/>
      <c r="U260" s="213"/>
      <c r="V260" s="288">
        <v>0</v>
      </c>
      <c r="W260" s="287">
        <v>0</v>
      </c>
      <c r="X260" s="287">
        <v>0</v>
      </c>
      <c r="Y260" s="287">
        <v>0</v>
      </c>
      <c r="Z260" s="287">
        <v>0</v>
      </c>
      <c r="AA260" s="287">
        <v>0</v>
      </c>
      <c r="AB260" s="287">
        <v>0</v>
      </c>
      <c r="AC260" s="287">
        <v>0</v>
      </c>
      <c r="AD260" s="287">
        <v>0</v>
      </c>
      <c r="AE260" s="287">
        <v>0</v>
      </c>
      <c r="AF260" s="287">
        <v>0</v>
      </c>
      <c r="AG260" s="287">
        <v>0</v>
      </c>
      <c r="AH260" s="227">
        <f>SUM(V260:AG260)</f>
        <v>0</v>
      </c>
      <c r="AI260" s="7"/>
      <c r="AJ260" s="174"/>
      <c r="AK260" s="213"/>
      <c r="AL260" s="400">
        <v>0</v>
      </c>
      <c r="AM260" s="399">
        <v>0</v>
      </c>
      <c r="AN260" s="399">
        <v>0</v>
      </c>
      <c r="AO260" s="399">
        <v>0</v>
      </c>
      <c r="AP260" s="399">
        <v>0</v>
      </c>
      <c r="AQ260" s="399">
        <v>0</v>
      </c>
      <c r="AR260" s="399">
        <v>0</v>
      </c>
      <c r="AS260" s="399">
        <v>0</v>
      </c>
      <c r="AT260" s="399">
        <v>0</v>
      </c>
      <c r="AU260" s="399">
        <v>0</v>
      </c>
      <c r="AV260" s="399">
        <v>0</v>
      </c>
      <c r="AW260" s="399">
        <v>0</v>
      </c>
      <c r="AX260" s="328">
        <f>SUM(AL260:AW260)</f>
        <v>0</v>
      </c>
      <c r="AY260" s="7"/>
      <c r="AZ260" s="174"/>
      <c r="BA260" s="213"/>
      <c r="BB260" s="490">
        <v>0</v>
      </c>
      <c r="BC260" s="489">
        <v>0</v>
      </c>
      <c r="BD260" s="489">
        <v>0</v>
      </c>
      <c r="BE260" s="489">
        <v>0</v>
      </c>
      <c r="BF260" s="489">
        <v>0</v>
      </c>
      <c r="BG260" s="489">
        <v>0</v>
      </c>
      <c r="BH260" s="489">
        <v>0</v>
      </c>
      <c r="BI260" s="489">
        <v>0</v>
      </c>
      <c r="BJ260" s="489">
        <v>0</v>
      </c>
      <c r="BK260" s="489">
        <v>0</v>
      </c>
      <c r="BL260" s="489">
        <v>0</v>
      </c>
      <c r="BM260" s="489">
        <v>0</v>
      </c>
      <c r="BN260" s="419">
        <f>SUM(BB260:BM260)</f>
        <v>0</v>
      </c>
      <c r="BO260" s="7"/>
      <c r="BP260" s="174"/>
      <c r="BQ260" s="213"/>
      <c r="BR260" s="490">
        <v>0</v>
      </c>
      <c r="BS260" s="489">
        <v>0</v>
      </c>
      <c r="BT260" s="489">
        <v>0</v>
      </c>
      <c r="BU260" s="489">
        <v>0</v>
      </c>
      <c r="BV260" s="489">
        <v>0</v>
      </c>
      <c r="BW260" s="489">
        <v>0</v>
      </c>
      <c r="BX260" s="489">
        <v>0</v>
      </c>
      <c r="BY260" s="489">
        <v>0</v>
      </c>
      <c r="BZ260" s="489">
        <v>0</v>
      </c>
      <c r="CA260" s="489">
        <v>0</v>
      </c>
      <c r="CB260" s="489">
        <v>0</v>
      </c>
      <c r="CC260" s="489">
        <v>0</v>
      </c>
      <c r="CD260" s="419">
        <f>SUM(BR260:CC260)</f>
        <v>0</v>
      </c>
      <c r="CF260" s="7"/>
      <c r="CG260" s="174"/>
      <c r="CH260" s="213"/>
      <c r="CI260" s="490">
        <v>0</v>
      </c>
      <c r="CJ260" s="489">
        <v>0</v>
      </c>
      <c r="CK260" s="489">
        <v>0</v>
      </c>
      <c r="CL260" s="489">
        <v>0</v>
      </c>
      <c r="CM260" s="489">
        <v>0</v>
      </c>
      <c r="CN260" s="489">
        <v>0</v>
      </c>
      <c r="CO260" s="489">
        <v>0</v>
      </c>
      <c r="CP260" s="489">
        <v>0</v>
      </c>
      <c r="CQ260" s="489">
        <v>0</v>
      </c>
      <c r="CR260" s="489">
        <v>0</v>
      </c>
      <c r="CS260" s="489">
        <v>0</v>
      </c>
      <c r="CT260" s="489">
        <v>0</v>
      </c>
      <c r="CU260" s="419">
        <f>SUM(CI260:CT260)</f>
        <v>0</v>
      </c>
      <c r="CW260" s="7"/>
      <c r="CX260" s="174"/>
      <c r="CY260" s="213"/>
      <c r="CZ260" s="490">
        <v>0</v>
      </c>
      <c r="DA260" s="489">
        <v>0</v>
      </c>
      <c r="DB260" s="489">
        <v>0</v>
      </c>
      <c r="DC260" s="489">
        <v>0</v>
      </c>
      <c r="DD260" s="489">
        <v>0</v>
      </c>
      <c r="DE260" s="489">
        <v>0</v>
      </c>
      <c r="DF260" s="489">
        <v>0</v>
      </c>
      <c r="DG260" s="489">
        <v>0</v>
      </c>
      <c r="DH260" s="489">
        <v>0</v>
      </c>
      <c r="DI260" s="489">
        <v>0</v>
      </c>
      <c r="DJ260" s="489">
        <v>0</v>
      </c>
      <c r="DK260" s="489">
        <v>0</v>
      </c>
      <c r="DL260" s="419">
        <f>SUM(CZ260:DK260)</f>
        <v>0</v>
      </c>
    </row>
    <row r="261" spans="2:116" x14ac:dyDescent="0.2">
      <c r="B261" s="56" t="s">
        <v>103</v>
      </c>
      <c r="C261" s="7"/>
      <c r="D261" s="8"/>
      <c r="E261" s="9"/>
      <c r="F261" s="83">
        <v>0</v>
      </c>
      <c r="G261" s="84">
        <v>0</v>
      </c>
      <c r="H261" s="84">
        <v>0</v>
      </c>
      <c r="I261" s="84">
        <v>0</v>
      </c>
      <c r="J261" s="84">
        <v>0</v>
      </c>
      <c r="K261" s="84">
        <v>0</v>
      </c>
      <c r="L261" s="84">
        <v>0</v>
      </c>
      <c r="M261" s="84">
        <v>0</v>
      </c>
      <c r="N261" s="84">
        <v>0</v>
      </c>
      <c r="O261" s="84">
        <v>0</v>
      </c>
      <c r="P261" s="84">
        <v>0</v>
      </c>
      <c r="Q261" s="84">
        <v>0</v>
      </c>
      <c r="R261" s="18">
        <f>SUM(F261:Q261)</f>
        <v>0</v>
      </c>
      <c r="S261" s="7"/>
      <c r="T261" s="8"/>
      <c r="U261" s="9"/>
      <c r="V261" s="288">
        <v>0</v>
      </c>
      <c r="W261" s="287">
        <v>0</v>
      </c>
      <c r="X261" s="287">
        <v>0</v>
      </c>
      <c r="Y261" s="287">
        <v>0</v>
      </c>
      <c r="Z261" s="287">
        <v>0</v>
      </c>
      <c r="AA261" s="287">
        <v>0</v>
      </c>
      <c r="AB261" s="287">
        <v>0</v>
      </c>
      <c r="AC261" s="287">
        <v>0</v>
      </c>
      <c r="AD261" s="287">
        <v>0</v>
      </c>
      <c r="AE261" s="287">
        <v>0</v>
      </c>
      <c r="AF261" s="287">
        <v>0</v>
      </c>
      <c r="AG261" s="287">
        <v>0</v>
      </c>
      <c r="AH261" s="227">
        <f>SUM(V261:AG261)</f>
        <v>0</v>
      </c>
      <c r="AI261" s="7"/>
      <c r="AJ261" s="8"/>
      <c r="AK261" s="9"/>
      <c r="AL261" s="400">
        <v>0</v>
      </c>
      <c r="AM261" s="399">
        <v>0</v>
      </c>
      <c r="AN261" s="399">
        <v>0</v>
      </c>
      <c r="AO261" s="399">
        <v>0</v>
      </c>
      <c r="AP261" s="399">
        <v>0</v>
      </c>
      <c r="AQ261" s="399">
        <v>0</v>
      </c>
      <c r="AR261" s="399">
        <v>0</v>
      </c>
      <c r="AS261" s="399">
        <v>0</v>
      </c>
      <c r="AT261" s="399">
        <v>0</v>
      </c>
      <c r="AU261" s="399">
        <v>0</v>
      </c>
      <c r="AV261" s="399">
        <v>0</v>
      </c>
      <c r="AW261" s="399">
        <v>0</v>
      </c>
      <c r="AX261" s="328">
        <f>SUM(AL261:AW261)</f>
        <v>0</v>
      </c>
      <c r="AY261" s="7"/>
      <c r="AZ261" s="8"/>
      <c r="BA261" s="9"/>
      <c r="BB261" s="490">
        <v>0</v>
      </c>
      <c r="BC261" s="489">
        <v>0</v>
      </c>
      <c r="BD261" s="489">
        <v>0</v>
      </c>
      <c r="BE261" s="489">
        <v>0</v>
      </c>
      <c r="BF261" s="489">
        <v>0</v>
      </c>
      <c r="BG261" s="489">
        <v>0</v>
      </c>
      <c r="BH261" s="489">
        <v>0</v>
      </c>
      <c r="BI261" s="489">
        <v>0</v>
      </c>
      <c r="BJ261" s="489">
        <v>0</v>
      </c>
      <c r="BK261" s="489">
        <v>0</v>
      </c>
      <c r="BL261" s="489">
        <v>0</v>
      </c>
      <c r="BM261" s="489">
        <v>0</v>
      </c>
      <c r="BN261" s="419">
        <f>SUM(BB261:BM261)</f>
        <v>0</v>
      </c>
      <c r="BO261" s="7"/>
      <c r="BP261" s="8"/>
      <c r="BQ261" s="9"/>
      <c r="BR261" s="490">
        <v>0</v>
      </c>
      <c r="BS261" s="489">
        <v>0</v>
      </c>
      <c r="BT261" s="489">
        <v>0</v>
      </c>
      <c r="BU261" s="489">
        <v>0</v>
      </c>
      <c r="BV261" s="489">
        <v>0</v>
      </c>
      <c r="BW261" s="489">
        <v>0</v>
      </c>
      <c r="BX261" s="489">
        <v>0</v>
      </c>
      <c r="BY261" s="489">
        <v>0</v>
      </c>
      <c r="BZ261" s="489">
        <v>0</v>
      </c>
      <c r="CA261" s="489">
        <v>0</v>
      </c>
      <c r="CB261" s="489">
        <v>0</v>
      </c>
      <c r="CC261" s="489">
        <v>0</v>
      </c>
      <c r="CD261" s="419">
        <f>SUM(BR261:CC261)</f>
        <v>0</v>
      </c>
      <c r="CF261" s="7"/>
      <c r="CG261" s="8"/>
      <c r="CH261" s="9"/>
      <c r="CI261" s="490">
        <v>0</v>
      </c>
      <c r="CJ261" s="489">
        <v>0</v>
      </c>
      <c r="CK261" s="489">
        <v>0</v>
      </c>
      <c r="CL261" s="489">
        <v>0</v>
      </c>
      <c r="CM261" s="489">
        <v>0</v>
      </c>
      <c r="CN261" s="489">
        <v>0</v>
      </c>
      <c r="CO261" s="489">
        <v>0</v>
      </c>
      <c r="CP261" s="489">
        <v>0</v>
      </c>
      <c r="CQ261" s="489">
        <v>0</v>
      </c>
      <c r="CR261" s="489">
        <v>0</v>
      </c>
      <c r="CS261" s="489">
        <v>0</v>
      </c>
      <c r="CT261" s="489">
        <v>0</v>
      </c>
      <c r="CU261" s="419">
        <f>SUM(CI261:CT261)</f>
        <v>0</v>
      </c>
      <c r="CW261" s="7"/>
      <c r="CX261" s="8"/>
      <c r="CY261" s="9"/>
      <c r="CZ261" s="490">
        <v>0</v>
      </c>
      <c r="DA261" s="489">
        <v>0</v>
      </c>
      <c r="DB261" s="489">
        <v>0</v>
      </c>
      <c r="DC261" s="489">
        <v>0</v>
      </c>
      <c r="DD261" s="489">
        <v>0</v>
      </c>
      <c r="DE261" s="489">
        <v>0</v>
      </c>
      <c r="DF261" s="489">
        <v>0</v>
      </c>
      <c r="DG261" s="489">
        <v>0</v>
      </c>
      <c r="DH261" s="489">
        <v>0</v>
      </c>
      <c r="DI261" s="489">
        <v>0</v>
      </c>
      <c r="DJ261" s="489">
        <v>0</v>
      </c>
      <c r="DK261" s="489">
        <v>0</v>
      </c>
      <c r="DL261" s="419">
        <f>SUM(CZ261:DK261)</f>
        <v>0</v>
      </c>
    </row>
    <row r="262" spans="2:116" x14ac:dyDescent="0.2">
      <c r="B262" s="56" t="s">
        <v>104</v>
      </c>
      <c r="C262" s="7"/>
      <c r="D262" s="8"/>
      <c r="E262" s="9"/>
      <c r="F262" s="83">
        <v>0</v>
      </c>
      <c r="G262" s="84">
        <v>0</v>
      </c>
      <c r="H262" s="84">
        <v>0</v>
      </c>
      <c r="I262" s="84">
        <v>0</v>
      </c>
      <c r="J262" s="84">
        <v>0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18">
        <f>SUM(F262:Q262)</f>
        <v>0</v>
      </c>
      <c r="S262" s="7"/>
      <c r="T262" s="8"/>
      <c r="U262" s="9"/>
      <c r="V262" s="288">
        <v>0</v>
      </c>
      <c r="W262" s="287">
        <v>0</v>
      </c>
      <c r="X262" s="287">
        <v>0</v>
      </c>
      <c r="Y262" s="287">
        <v>0</v>
      </c>
      <c r="Z262" s="287">
        <v>0</v>
      </c>
      <c r="AA262" s="287">
        <v>0</v>
      </c>
      <c r="AB262" s="287">
        <v>0</v>
      </c>
      <c r="AC262" s="287">
        <v>0</v>
      </c>
      <c r="AD262" s="287">
        <v>0</v>
      </c>
      <c r="AE262" s="287">
        <v>0</v>
      </c>
      <c r="AF262" s="287">
        <v>0</v>
      </c>
      <c r="AG262" s="287">
        <v>0</v>
      </c>
      <c r="AH262" s="227">
        <f>SUM(V262:AG262)</f>
        <v>0</v>
      </c>
      <c r="AI262" s="7"/>
      <c r="AJ262" s="8"/>
      <c r="AK262" s="9"/>
      <c r="AL262" s="400">
        <v>0</v>
      </c>
      <c r="AM262" s="399">
        <v>0</v>
      </c>
      <c r="AN262" s="399">
        <v>0</v>
      </c>
      <c r="AO262" s="399">
        <v>0</v>
      </c>
      <c r="AP262" s="399">
        <v>0</v>
      </c>
      <c r="AQ262" s="399">
        <v>0</v>
      </c>
      <c r="AR262" s="399">
        <v>0</v>
      </c>
      <c r="AS262" s="399">
        <v>0</v>
      </c>
      <c r="AT262" s="399">
        <v>0</v>
      </c>
      <c r="AU262" s="399">
        <v>0</v>
      </c>
      <c r="AV262" s="399">
        <v>0</v>
      </c>
      <c r="AW262" s="399">
        <v>0</v>
      </c>
      <c r="AX262" s="328">
        <f>SUM(AL262:AW262)</f>
        <v>0</v>
      </c>
      <c r="AY262" s="7"/>
      <c r="AZ262" s="8"/>
      <c r="BA262" s="9"/>
      <c r="BB262" s="490">
        <v>0</v>
      </c>
      <c r="BC262" s="489">
        <v>0</v>
      </c>
      <c r="BD262" s="489">
        <v>0</v>
      </c>
      <c r="BE262" s="489">
        <v>0</v>
      </c>
      <c r="BF262" s="489">
        <v>0</v>
      </c>
      <c r="BG262" s="489">
        <v>0</v>
      </c>
      <c r="BH262" s="489">
        <v>0</v>
      </c>
      <c r="BI262" s="489">
        <v>0</v>
      </c>
      <c r="BJ262" s="489">
        <v>0</v>
      </c>
      <c r="BK262" s="489">
        <v>0</v>
      </c>
      <c r="BL262" s="489">
        <v>0</v>
      </c>
      <c r="BM262" s="489">
        <v>0</v>
      </c>
      <c r="BN262" s="419">
        <f>SUM(BB262:BM262)</f>
        <v>0</v>
      </c>
      <c r="BO262" s="7"/>
      <c r="BP262" s="8"/>
      <c r="BQ262" s="9"/>
      <c r="BR262" s="490">
        <v>0</v>
      </c>
      <c r="BS262" s="489">
        <v>0</v>
      </c>
      <c r="BT262" s="489">
        <v>0</v>
      </c>
      <c r="BU262" s="489">
        <v>0</v>
      </c>
      <c r="BV262" s="489">
        <v>0</v>
      </c>
      <c r="BW262" s="489">
        <v>0</v>
      </c>
      <c r="BX262" s="489">
        <v>0</v>
      </c>
      <c r="BY262" s="489">
        <v>0</v>
      </c>
      <c r="BZ262" s="489">
        <v>0</v>
      </c>
      <c r="CA262" s="489">
        <v>0</v>
      </c>
      <c r="CB262" s="489">
        <v>0</v>
      </c>
      <c r="CC262" s="489">
        <v>0</v>
      </c>
      <c r="CD262" s="419">
        <f>SUM(BR262:CC262)</f>
        <v>0</v>
      </c>
      <c r="CF262" s="7"/>
      <c r="CG262" s="8"/>
      <c r="CH262" s="9"/>
      <c r="CI262" s="490">
        <v>0</v>
      </c>
      <c r="CJ262" s="489">
        <v>0</v>
      </c>
      <c r="CK262" s="489">
        <v>0</v>
      </c>
      <c r="CL262" s="489">
        <v>0</v>
      </c>
      <c r="CM262" s="489">
        <v>0</v>
      </c>
      <c r="CN262" s="489">
        <v>0</v>
      </c>
      <c r="CO262" s="489">
        <v>0</v>
      </c>
      <c r="CP262" s="489">
        <v>0</v>
      </c>
      <c r="CQ262" s="489">
        <v>0</v>
      </c>
      <c r="CR262" s="489">
        <v>0</v>
      </c>
      <c r="CS262" s="489">
        <v>0</v>
      </c>
      <c r="CT262" s="489">
        <v>0</v>
      </c>
      <c r="CU262" s="419">
        <f>SUM(CI262:CT262)</f>
        <v>0</v>
      </c>
      <c r="CW262" s="7"/>
      <c r="CX262" s="8"/>
      <c r="CY262" s="9"/>
      <c r="CZ262" s="490">
        <v>0</v>
      </c>
      <c r="DA262" s="489">
        <v>0</v>
      </c>
      <c r="DB262" s="489">
        <v>0</v>
      </c>
      <c r="DC262" s="489">
        <v>0</v>
      </c>
      <c r="DD262" s="489">
        <v>0</v>
      </c>
      <c r="DE262" s="489">
        <v>0</v>
      </c>
      <c r="DF262" s="489">
        <v>0</v>
      </c>
      <c r="DG262" s="489">
        <v>0</v>
      </c>
      <c r="DH262" s="489">
        <v>0</v>
      </c>
      <c r="DI262" s="489">
        <v>0</v>
      </c>
      <c r="DJ262" s="489">
        <v>0</v>
      </c>
      <c r="DK262" s="489">
        <v>0</v>
      </c>
      <c r="DL262" s="419">
        <f>SUM(CZ262:DK262)</f>
        <v>0</v>
      </c>
    </row>
    <row r="263" spans="2:116" x14ac:dyDescent="0.2">
      <c r="B263" s="57" t="s">
        <v>105</v>
      </c>
      <c r="C263" s="25"/>
      <c r="D263" s="33"/>
      <c r="E263" s="76"/>
      <c r="F263" s="58">
        <f t="shared" ref="F263:Q263" si="1001">SUM(F259:F262)</f>
        <v>0</v>
      </c>
      <c r="G263" s="59">
        <f t="shared" si="1001"/>
        <v>0</v>
      </c>
      <c r="H263" s="59">
        <f t="shared" si="1001"/>
        <v>0</v>
      </c>
      <c r="I263" s="59">
        <f t="shared" si="1001"/>
        <v>0</v>
      </c>
      <c r="J263" s="59">
        <f t="shared" si="1001"/>
        <v>0</v>
      </c>
      <c r="K263" s="59">
        <f t="shared" si="1001"/>
        <v>0</v>
      </c>
      <c r="L263" s="59">
        <f t="shared" si="1001"/>
        <v>0</v>
      </c>
      <c r="M263" s="59">
        <f t="shared" si="1001"/>
        <v>0</v>
      </c>
      <c r="N263" s="59">
        <f t="shared" si="1001"/>
        <v>0</v>
      </c>
      <c r="O263" s="59">
        <f t="shared" si="1001"/>
        <v>0</v>
      </c>
      <c r="P263" s="59">
        <f t="shared" si="1001"/>
        <v>0</v>
      </c>
      <c r="Q263" s="59">
        <f t="shared" si="1001"/>
        <v>0</v>
      </c>
      <c r="R263" s="106"/>
      <c r="S263" s="25"/>
      <c r="T263" s="33"/>
      <c r="U263" s="76"/>
      <c r="V263" s="275">
        <f t="shared" ref="V263:AG263" si="1002">SUM(V259:V262)</f>
        <v>0</v>
      </c>
      <c r="W263" s="276">
        <f t="shared" si="1002"/>
        <v>0</v>
      </c>
      <c r="X263" s="276">
        <f t="shared" si="1002"/>
        <v>0</v>
      </c>
      <c r="Y263" s="276">
        <f t="shared" si="1002"/>
        <v>0</v>
      </c>
      <c r="Z263" s="276">
        <f t="shared" si="1002"/>
        <v>0</v>
      </c>
      <c r="AA263" s="276">
        <f t="shared" si="1002"/>
        <v>0</v>
      </c>
      <c r="AB263" s="276">
        <f t="shared" si="1002"/>
        <v>0</v>
      </c>
      <c r="AC263" s="276">
        <f t="shared" si="1002"/>
        <v>0</v>
      </c>
      <c r="AD263" s="276">
        <f t="shared" si="1002"/>
        <v>0</v>
      </c>
      <c r="AE263" s="276">
        <f t="shared" si="1002"/>
        <v>0</v>
      </c>
      <c r="AF263" s="276">
        <f t="shared" si="1002"/>
        <v>0</v>
      </c>
      <c r="AG263" s="276">
        <f t="shared" si="1002"/>
        <v>0</v>
      </c>
      <c r="AH263" s="277"/>
      <c r="AI263" s="25"/>
      <c r="AJ263" s="33"/>
      <c r="AK263" s="76"/>
      <c r="AL263" s="387">
        <f t="shared" ref="AL263:AW263" si="1003">SUM(AL259:AL262)</f>
        <v>0</v>
      </c>
      <c r="AM263" s="388">
        <f t="shared" si="1003"/>
        <v>0</v>
      </c>
      <c r="AN263" s="388">
        <f t="shared" si="1003"/>
        <v>0</v>
      </c>
      <c r="AO263" s="388">
        <f t="shared" si="1003"/>
        <v>0</v>
      </c>
      <c r="AP263" s="388">
        <f t="shared" si="1003"/>
        <v>0</v>
      </c>
      <c r="AQ263" s="388">
        <f t="shared" si="1003"/>
        <v>0</v>
      </c>
      <c r="AR263" s="388">
        <f t="shared" si="1003"/>
        <v>0</v>
      </c>
      <c r="AS263" s="388">
        <f t="shared" si="1003"/>
        <v>0</v>
      </c>
      <c r="AT263" s="388">
        <f t="shared" si="1003"/>
        <v>0</v>
      </c>
      <c r="AU263" s="388">
        <f t="shared" si="1003"/>
        <v>0</v>
      </c>
      <c r="AV263" s="388">
        <f t="shared" si="1003"/>
        <v>0</v>
      </c>
      <c r="AW263" s="388">
        <f t="shared" si="1003"/>
        <v>0</v>
      </c>
      <c r="AX263" s="389"/>
      <c r="AY263" s="25"/>
      <c r="AZ263" s="33"/>
      <c r="BA263" s="76"/>
      <c r="BB263" s="477">
        <f t="shared" ref="BB263:BM263" si="1004">SUM(BB259:BB262)</f>
        <v>0</v>
      </c>
      <c r="BC263" s="478">
        <f t="shared" si="1004"/>
        <v>0</v>
      </c>
      <c r="BD263" s="478">
        <f t="shared" si="1004"/>
        <v>0</v>
      </c>
      <c r="BE263" s="478">
        <f t="shared" si="1004"/>
        <v>0</v>
      </c>
      <c r="BF263" s="478">
        <f t="shared" si="1004"/>
        <v>0</v>
      </c>
      <c r="BG263" s="478">
        <f t="shared" si="1004"/>
        <v>0</v>
      </c>
      <c r="BH263" s="478">
        <f t="shared" si="1004"/>
        <v>0</v>
      </c>
      <c r="BI263" s="478">
        <f t="shared" si="1004"/>
        <v>0</v>
      </c>
      <c r="BJ263" s="478">
        <f t="shared" si="1004"/>
        <v>0</v>
      </c>
      <c r="BK263" s="478">
        <f t="shared" si="1004"/>
        <v>0</v>
      </c>
      <c r="BL263" s="478">
        <f t="shared" si="1004"/>
        <v>0</v>
      </c>
      <c r="BM263" s="478">
        <f t="shared" si="1004"/>
        <v>0</v>
      </c>
      <c r="BN263" s="479"/>
      <c r="BO263" s="25"/>
      <c r="BP263" s="33"/>
      <c r="BQ263" s="76"/>
      <c r="BR263" s="477">
        <f t="shared" ref="BR263:CC263" si="1005">SUM(BR259:BR262)</f>
        <v>0</v>
      </c>
      <c r="BS263" s="478">
        <f t="shared" si="1005"/>
        <v>0</v>
      </c>
      <c r="BT263" s="478">
        <f t="shared" si="1005"/>
        <v>0</v>
      </c>
      <c r="BU263" s="478">
        <f t="shared" si="1005"/>
        <v>0</v>
      </c>
      <c r="BV263" s="478">
        <f t="shared" si="1005"/>
        <v>0</v>
      </c>
      <c r="BW263" s="478">
        <f t="shared" si="1005"/>
        <v>0</v>
      </c>
      <c r="BX263" s="478">
        <f t="shared" si="1005"/>
        <v>0</v>
      </c>
      <c r="BY263" s="478">
        <f t="shared" si="1005"/>
        <v>0</v>
      </c>
      <c r="BZ263" s="478">
        <f t="shared" si="1005"/>
        <v>0</v>
      </c>
      <c r="CA263" s="478">
        <f t="shared" si="1005"/>
        <v>0</v>
      </c>
      <c r="CB263" s="478">
        <f t="shared" si="1005"/>
        <v>0</v>
      </c>
      <c r="CC263" s="478">
        <f t="shared" si="1005"/>
        <v>0</v>
      </c>
      <c r="CD263" s="479"/>
      <c r="CF263" s="25"/>
      <c r="CG263" s="33"/>
      <c r="CH263" s="76"/>
      <c r="CI263" s="477">
        <f t="shared" ref="CI263:CT263" si="1006">SUM(CI259:CI262)</f>
        <v>0</v>
      </c>
      <c r="CJ263" s="478">
        <f t="shared" si="1006"/>
        <v>0</v>
      </c>
      <c r="CK263" s="478">
        <f t="shared" si="1006"/>
        <v>0</v>
      </c>
      <c r="CL263" s="478">
        <f t="shared" si="1006"/>
        <v>0</v>
      </c>
      <c r="CM263" s="478">
        <f t="shared" si="1006"/>
        <v>0</v>
      </c>
      <c r="CN263" s="478">
        <f t="shared" si="1006"/>
        <v>0</v>
      </c>
      <c r="CO263" s="478">
        <f t="shared" si="1006"/>
        <v>0</v>
      </c>
      <c r="CP263" s="478">
        <f t="shared" si="1006"/>
        <v>0</v>
      </c>
      <c r="CQ263" s="478">
        <f t="shared" si="1006"/>
        <v>0</v>
      </c>
      <c r="CR263" s="478">
        <f t="shared" si="1006"/>
        <v>0</v>
      </c>
      <c r="CS263" s="478">
        <f t="shared" si="1006"/>
        <v>0</v>
      </c>
      <c r="CT263" s="478">
        <f t="shared" si="1006"/>
        <v>0</v>
      </c>
      <c r="CU263" s="479"/>
      <c r="CW263" s="25"/>
      <c r="CX263" s="33"/>
      <c r="CY263" s="76"/>
      <c r="CZ263" s="477">
        <f t="shared" ref="CZ263:DK263" si="1007">SUM(CZ259:CZ262)</f>
        <v>0</v>
      </c>
      <c r="DA263" s="478">
        <f t="shared" si="1007"/>
        <v>0</v>
      </c>
      <c r="DB263" s="478">
        <f t="shared" si="1007"/>
        <v>0</v>
      </c>
      <c r="DC263" s="478">
        <f t="shared" si="1007"/>
        <v>0</v>
      </c>
      <c r="DD263" s="478">
        <f t="shared" si="1007"/>
        <v>0</v>
      </c>
      <c r="DE263" s="478">
        <f t="shared" si="1007"/>
        <v>0</v>
      </c>
      <c r="DF263" s="478">
        <f t="shared" si="1007"/>
        <v>0</v>
      </c>
      <c r="DG263" s="478">
        <f t="shared" si="1007"/>
        <v>0</v>
      </c>
      <c r="DH263" s="478">
        <f t="shared" si="1007"/>
        <v>0</v>
      </c>
      <c r="DI263" s="478">
        <f t="shared" si="1007"/>
        <v>0</v>
      </c>
      <c r="DJ263" s="478">
        <f t="shared" si="1007"/>
        <v>0</v>
      </c>
      <c r="DK263" s="478">
        <f t="shared" si="1007"/>
        <v>0</v>
      </c>
      <c r="DL263" s="479"/>
    </row>
    <row r="264" spans="2:116" x14ac:dyDescent="0.2">
      <c r="B264" s="56"/>
      <c r="C264" s="7"/>
      <c r="D264" s="8"/>
      <c r="E264" s="9"/>
      <c r="F264" s="60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107"/>
      <c r="S264" s="7"/>
      <c r="T264" s="8"/>
      <c r="U264" s="9"/>
      <c r="V264" s="278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80"/>
      <c r="AI264" s="7"/>
      <c r="AJ264" s="8"/>
      <c r="AK264" s="9"/>
      <c r="AL264" s="390"/>
      <c r="AM264" s="391"/>
      <c r="AN264" s="391"/>
      <c r="AO264" s="391"/>
      <c r="AP264" s="391"/>
      <c r="AQ264" s="391"/>
      <c r="AR264" s="391"/>
      <c r="AS264" s="391"/>
      <c r="AT264" s="391"/>
      <c r="AU264" s="391"/>
      <c r="AV264" s="391"/>
      <c r="AW264" s="391"/>
      <c r="AX264" s="392"/>
      <c r="AY264" s="7"/>
      <c r="AZ264" s="8"/>
      <c r="BA264" s="9"/>
      <c r="BB264" s="480"/>
      <c r="BC264" s="481"/>
      <c r="BD264" s="481"/>
      <c r="BE264" s="481"/>
      <c r="BF264" s="481"/>
      <c r="BG264" s="481"/>
      <c r="BH264" s="481"/>
      <c r="BI264" s="481"/>
      <c r="BJ264" s="481"/>
      <c r="BK264" s="481"/>
      <c r="BL264" s="481"/>
      <c r="BM264" s="481"/>
      <c r="BN264" s="482"/>
      <c r="BO264" s="7"/>
      <c r="BP264" s="8"/>
      <c r="BQ264" s="9"/>
      <c r="BR264" s="480"/>
      <c r="BS264" s="481"/>
      <c r="BT264" s="481"/>
      <c r="BU264" s="481"/>
      <c r="BV264" s="481"/>
      <c r="BW264" s="481"/>
      <c r="BX264" s="481"/>
      <c r="BY264" s="481"/>
      <c r="BZ264" s="481"/>
      <c r="CA264" s="481"/>
      <c r="CB264" s="481"/>
      <c r="CC264" s="481"/>
      <c r="CD264" s="482"/>
      <c r="CF264" s="7"/>
      <c r="CG264" s="8"/>
      <c r="CH264" s="9"/>
      <c r="CI264" s="480"/>
      <c r="CJ264" s="481"/>
      <c r="CK264" s="481"/>
      <c r="CL264" s="481"/>
      <c r="CM264" s="481"/>
      <c r="CN264" s="481"/>
      <c r="CO264" s="481"/>
      <c r="CP264" s="481"/>
      <c r="CQ264" s="481"/>
      <c r="CR264" s="481"/>
      <c r="CS264" s="481"/>
      <c r="CT264" s="481"/>
      <c r="CU264" s="482"/>
      <c r="CW264" s="7"/>
      <c r="CX264" s="8"/>
      <c r="CY264" s="9"/>
      <c r="CZ264" s="480"/>
      <c r="DA264" s="481"/>
      <c r="DB264" s="481"/>
      <c r="DC264" s="481"/>
      <c r="DD264" s="481"/>
      <c r="DE264" s="481"/>
      <c r="DF264" s="481"/>
      <c r="DG264" s="481"/>
      <c r="DH264" s="481"/>
      <c r="DI264" s="481"/>
      <c r="DJ264" s="481"/>
      <c r="DK264" s="481"/>
      <c r="DL264" s="482"/>
    </row>
    <row r="265" spans="2:116" x14ac:dyDescent="0.2">
      <c r="B265" s="56" t="s">
        <v>106</v>
      </c>
      <c r="C265" s="7" t="s">
        <v>107</v>
      </c>
      <c r="D265" s="26">
        <v>0</v>
      </c>
      <c r="E265" s="143"/>
      <c r="F265" s="54">
        <f>D265</f>
        <v>0</v>
      </c>
      <c r="G265" s="55">
        <f t="shared" ref="G265:Q265" si="1008">F233</f>
        <v>0</v>
      </c>
      <c r="H265" s="55">
        <f t="shared" si="1008"/>
        <v>0</v>
      </c>
      <c r="I265" s="55">
        <f t="shared" si="1008"/>
        <v>0</v>
      </c>
      <c r="J265" s="55">
        <f t="shared" si="1008"/>
        <v>0</v>
      </c>
      <c r="K265" s="55">
        <f t="shared" si="1008"/>
        <v>0</v>
      </c>
      <c r="L265" s="55">
        <f>K233</f>
        <v>0</v>
      </c>
      <c r="M265" s="55">
        <f t="shared" si="1008"/>
        <v>0</v>
      </c>
      <c r="N265" s="55">
        <f t="shared" si="1008"/>
        <v>0</v>
      </c>
      <c r="O265" s="55">
        <f t="shared" si="1008"/>
        <v>0</v>
      </c>
      <c r="P265" s="55">
        <f t="shared" si="1008"/>
        <v>-500</v>
      </c>
      <c r="Q265" s="55">
        <f t="shared" si="1008"/>
        <v>-1000</v>
      </c>
      <c r="R265" s="105"/>
      <c r="S265" s="7" t="s">
        <v>107</v>
      </c>
      <c r="T265" s="26">
        <v>0</v>
      </c>
      <c r="U265" s="143"/>
      <c r="V265" s="272">
        <f>T265</f>
        <v>0</v>
      </c>
      <c r="W265" s="273">
        <f t="shared" ref="W265:AG265" si="1009">V233</f>
        <v>-800</v>
      </c>
      <c r="X265" s="273">
        <f t="shared" si="1009"/>
        <v>-1600</v>
      </c>
      <c r="Y265" s="273">
        <f t="shared" si="1009"/>
        <v>-2400</v>
      </c>
      <c r="Z265" s="273">
        <f t="shared" si="1009"/>
        <v>-18800</v>
      </c>
      <c r="AA265" s="273">
        <f t="shared" si="1009"/>
        <v>-35200</v>
      </c>
      <c r="AB265" s="273">
        <f t="shared" si="1009"/>
        <v>-51600</v>
      </c>
      <c r="AC265" s="273">
        <f t="shared" si="1009"/>
        <v>-90233.333333333343</v>
      </c>
      <c r="AD265" s="273">
        <f t="shared" si="1009"/>
        <v>-130907.66666666669</v>
      </c>
      <c r="AE265" s="273">
        <f t="shared" si="1009"/>
        <v>-171582.00000000003</v>
      </c>
      <c r="AF265" s="273">
        <f t="shared" si="1009"/>
        <v>-214876.33333333337</v>
      </c>
      <c r="AG265" s="273">
        <f t="shared" si="1009"/>
        <v>-258170.66666666672</v>
      </c>
      <c r="AH265" s="274"/>
      <c r="AI265" s="7" t="s">
        <v>107</v>
      </c>
      <c r="AJ265" s="26">
        <f>AH267</f>
        <v>-301465.00000000006</v>
      </c>
      <c r="AK265" s="143"/>
      <c r="AL265" s="384">
        <f>AJ265</f>
        <v>-301465.00000000006</v>
      </c>
      <c r="AM265" s="385">
        <f t="shared" ref="AM265:AW265" si="1010">AL233</f>
        <v>-362773.92566666671</v>
      </c>
      <c r="AN265" s="385">
        <f t="shared" si="1010"/>
        <v>-411700.44250000006</v>
      </c>
      <c r="AO265" s="385">
        <f t="shared" si="1010"/>
        <v>-451045.79208333342</v>
      </c>
      <c r="AP265" s="385">
        <f t="shared" si="1010"/>
        <v>-495181.72529166675</v>
      </c>
      <c r="AQ265" s="385">
        <f t="shared" si="1010"/>
        <v>-536922.36668750015</v>
      </c>
      <c r="AR265" s="385">
        <f t="shared" si="1010"/>
        <v>-579861.15398958349</v>
      </c>
      <c r="AS265" s="385">
        <f t="shared" si="1010"/>
        <v>-622200.36833854183</v>
      </c>
      <c r="AT265" s="385">
        <f t="shared" si="1010"/>
        <v>-665884.36916406266</v>
      </c>
      <c r="AU265" s="385">
        <f t="shared" si="1010"/>
        <v>-829756.96675130224</v>
      </c>
      <c r="AV265" s="385">
        <f t="shared" si="1010"/>
        <v>-963156.70595768245</v>
      </c>
      <c r="AW265" s="385">
        <f t="shared" si="1010"/>
        <v>-1084022.8243544924</v>
      </c>
      <c r="AX265" s="386"/>
      <c r="AY265" s="7" t="s">
        <v>107</v>
      </c>
      <c r="AZ265" s="26">
        <f>AX267</f>
        <v>-1211155.7531560874</v>
      </c>
      <c r="BA265" s="143"/>
      <c r="BB265" s="474">
        <f>AZ265</f>
        <v>-1211155.7531560874</v>
      </c>
      <c r="BC265" s="475">
        <f t="shared" ref="BC265:BM265" si="1011">BB233</f>
        <v>-1389925.8131383478</v>
      </c>
      <c r="BD265" s="475">
        <f t="shared" si="1011"/>
        <v>-1468782.3544362769</v>
      </c>
      <c r="BE265" s="475">
        <f t="shared" si="1011"/>
        <v>-1523776.6556320917</v>
      </c>
      <c r="BF265" s="475">
        <f t="shared" si="1011"/>
        <v>-1588289.215895683</v>
      </c>
      <c r="BG265" s="475">
        <f t="shared" si="1011"/>
        <v>-1648971.7151807284</v>
      </c>
      <c r="BH265" s="475">
        <f t="shared" si="1011"/>
        <v>-1724706.7511746862</v>
      </c>
      <c r="BI265" s="475">
        <f t="shared" si="1011"/>
        <v>-1799819.3957628864</v>
      </c>
      <c r="BJ265" s="475">
        <f t="shared" si="1011"/>
        <v>-1875270.0172814711</v>
      </c>
      <c r="BK265" s="475">
        <f t="shared" si="1011"/>
        <v>-1950613.9908499732</v>
      </c>
      <c r="BL265" s="475">
        <f t="shared" si="1011"/>
        <v>-2025988.6485678207</v>
      </c>
      <c r="BM265" s="475">
        <f t="shared" si="1011"/>
        <v>-2101341.3294740785</v>
      </c>
      <c r="BN265" s="476"/>
      <c r="BO265" s="7" t="s">
        <v>107</v>
      </c>
      <c r="BP265" s="26">
        <f>BN267</f>
        <v>-2176693.1858471017</v>
      </c>
      <c r="BQ265" s="143"/>
      <c r="BR265" s="474">
        <f>BP265</f>
        <v>-2176693.1858471017</v>
      </c>
      <c r="BS265" s="475">
        <f t="shared" ref="BS265:BX265" si="1012">BR233</f>
        <v>-2293521.6874668272</v>
      </c>
      <c r="BT265" s="475">
        <f t="shared" si="1012"/>
        <v>-2071626.9327349307</v>
      </c>
      <c r="BU265" s="475">
        <f t="shared" si="1012"/>
        <v>-1704588.2908887565</v>
      </c>
      <c r="BV265" s="475">
        <f t="shared" si="1012"/>
        <v>-1394848.3561539059</v>
      </c>
      <c r="BW265" s="475">
        <f t="shared" si="1012"/>
        <v>-1061525.7218069362</v>
      </c>
      <c r="BX265" s="475">
        <f t="shared" si="1012"/>
        <v>-737055.12763317372</v>
      </c>
      <c r="BY265" s="475">
        <f>BX233</f>
        <v>-408535.68267744273</v>
      </c>
      <c r="BZ265" s="475">
        <f>BY233</f>
        <v>-81315.872660899302</v>
      </c>
      <c r="CA265" s="475">
        <f>BZ233</f>
        <v>246762.70853321924</v>
      </c>
      <c r="CB265" s="475">
        <f>CA233</f>
        <v>574837.85880797007</v>
      </c>
      <c r="CC265" s="475">
        <f>CB233</f>
        <v>903212.89930817229</v>
      </c>
      <c r="CD265" s="476"/>
      <c r="CF265" s="7" t="s">
        <v>107</v>
      </c>
      <c r="CG265" s="26">
        <f>CE267</f>
        <v>0</v>
      </c>
      <c r="CH265" s="143"/>
      <c r="CI265" s="474">
        <f>CG265</f>
        <v>0</v>
      </c>
      <c r="CJ265" s="475">
        <f t="shared" ref="CJ265:CO265" si="1013">CI233</f>
        <v>536699.53977427969</v>
      </c>
      <c r="CK265" s="475">
        <f t="shared" si="1013"/>
        <v>1372056.8046609359</v>
      </c>
      <c r="CL265" s="475">
        <f t="shared" si="1013"/>
        <v>2311320.4477028064</v>
      </c>
      <c r="CM265" s="475">
        <f t="shared" si="1013"/>
        <v>3225183.7265430302</v>
      </c>
      <c r="CN265" s="475">
        <f t="shared" si="1013"/>
        <v>4145901.9854786773</v>
      </c>
      <c r="CO265" s="475">
        <f t="shared" si="1013"/>
        <v>5065348.0585548533</v>
      </c>
      <c r="CP265" s="475">
        <f>CO233</f>
        <v>5985498.7923647342</v>
      </c>
      <c r="CQ265" s="475">
        <f>CP233</f>
        <v>6905674.6797264218</v>
      </c>
      <c r="CR265" s="475">
        <f>CQ233</f>
        <v>7826105.3388434853</v>
      </c>
      <c r="CS265" s="475">
        <f>CR233</f>
        <v>8746730.8888971172</v>
      </c>
      <c r="CT265" s="475">
        <f>CS233</f>
        <v>9667534.1958575938</v>
      </c>
      <c r="CU265" s="476"/>
      <c r="CW265" s="7" t="s">
        <v>107</v>
      </c>
      <c r="CX265" s="26">
        <f>CV267</f>
        <v>0</v>
      </c>
      <c r="CY265" s="143"/>
      <c r="CZ265" s="474">
        <f>CX265</f>
        <v>0</v>
      </c>
      <c r="DA265" s="475">
        <f t="shared" ref="DA265:DF265" si="1014">CZ233</f>
        <v>1719613.1279632214</v>
      </c>
      <c r="DB265" s="475">
        <f t="shared" si="1014"/>
        <v>4251655.510854343</v>
      </c>
      <c r="DC265" s="475">
        <f t="shared" si="1014"/>
        <v>6691741.2619882673</v>
      </c>
      <c r="DD265" s="475">
        <f t="shared" si="1014"/>
        <v>9156125.8316106535</v>
      </c>
      <c r="DE265" s="475">
        <f t="shared" si="1014"/>
        <v>11615580.68084144</v>
      </c>
      <c r="DF265" s="475">
        <f t="shared" si="1014"/>
        <v>14054910.385955162</v>
      </c>
      <c r="DG265" s="475">
        <f>DF233</f>
        <v>16494559.056951724</v>
      </c>
      <c r="DH265" s="475">
        <f>DG233</f>
        <v>18934734.288901534</v>
      </c>
      <c r="DI265" s="475">
        <f>DH233</f>
        <v>21375409.738983996</v>
      </c>
      <c r="DJ265" s="475">
        <f>DI233</f>
        <v>23816547.041857891</v>
      </c>
      <c r="DK265" s="475">
        <f>DJ233</f>
        <v>26258083.831692945</v>
      </c>
      <c r="DL265" s="476"/>
    </row>
    <row r="266" spans="2:116" x14ac:dyDescent="0.2">
      <c r="B266" s="56" t="s">
        <v>108</v>
      </c>
      <c r="C266" s="7"/>
      <c r="D266" s="8"/>
      <c r="E266" s="9"/>
      <c r="F266" s="68">
        <f>F253+F257+F263</f>
        <v>0</v>
      </c>
      <c r="G266" s="69">
        <f t="shared" ref="G266:Q266" si="1015">G253+G257+G263</f>
        <v>0</v>
      </c>
      <c r="H266" s="69">
        <f t="shared" si="1015"/>
        <v>0</v>
      </c>
      <c r="I266" s="69">
        <f t="shared" si="1015"/>
        <v>0</v>
      </c>
      <c r="J266" s="69">
        <f t="shared" si="1015"/>
        <v>0</v>
      </c>
      <c r="K266" s="69">
        <f t="shared" si="1015"/>
        <v>0</v>
      </c>
      <c r="L266" s="69">
        <f>L253+L257+L263</f>
        <v>0</v>
      </c>
      <c r="M266" s="69">
        <f t="shared" si="1015"/>
        <v>0</v>
      </c>
      <c r="N266" s="69">
        <f t="shared" si="1015"/>
        <v>0</v>
      </c>
      <c r="O266" s="69">
        <f t="shared" si="1015"/>
        <v>-500</v>
      </c>
      <c r="P266" s="69">
        <f t="shared" si="1015"/>
        <v>-500</v>
      </c>
      <c r="Q266" s="69">
        <f t="shared" si="1015"/>
        <v>-500</v>
      </c>
      <c r="R266" s="105"/>
      <c r="S266" s="7"/>
      <c r="T266" s="8"/>
      <c r="U266" s="9"/>
      <c r="V266" s="283">
        <f>V253+V257+V263</f>
        <v>-800</v>
      </c>
      <c r="W266" s="284">
        <f t="shared" ref="W266:AG266" si="1016">W253+W257+W263</f>
        <v>-800</v>
      </c>
      <c r="X266" s="284">
        <f t="shared" si="1016"/>
        <v>-800</v>
      </c>
      <c r="Y266" s="284">
        <f t="shared" si="1016"/>
        <v>-16400</v>
      </c>
      <c r="Z266" s="284">
        <f t="shared" si="1016"/>
        <v>-16400</v>
      </c>
      <c r="AA266" s="284">
        <f t="shared" si="1016"/>
        <v>-16400</v>
      </c>
      <c r="AB266" s="284">
        <f t="shared" si="1016"/>
        <v>-38633.333333333336</v>
      </c>
      <c r="AC266" s="284">
        <f t="shared" si="1016"/>
        <v>-40674.333333333336</v>
      </c>
      <c r="AD266" s="284">
        <f t="shared" si="1016"/>
        <v>-40674.333333333336</v>
      </c>
      <c r="AE266" s="284">
        <f t="shared" si="1016"/>
        <v>-43294.333333333336</v>
      </c>
      <c r="AF266" s="284">
        <f t="shared" si="1016"/>
        <v>-43294.333333333336</v>
      </c>
      <c r="AG266" s="284">
        <f t="shared" si="1016"/>
        <v>-43294.333333333336</v>
      </c>
      <c r="AH266" s="274"/>
      <c r="AI266" s="7"/>
      <c r="AJ266" s="8"/>
      <c r="AK266" s="9"/>
      <c r="AL266" s="395">
        <f t="shared" ref="AL266:AV266" si="1017">AL253+AL257+AL263</f>
        <v>-61308.92566666667</v>
      </c>
      <c r="AM266" s="396">
        <f t="shared" si="1017"/>
        <v>-48926.516833333342</v>
      </c>
      <c r="AN266" s="396">
        <f t="shared" si="1017"/>
        <v>-39345.349583333344</v>
      </c>
      <c r="AO266" s="396">
        <f t="shared" si="1017"/>
        <v>-44135.933208333336</v>
      </c>
      <c r="AP266" s="396">
        <f t="shared" si="1017"/>
        <v>-41740.641395833351</v>
      </c>
      <c r="AQ266" s="396">
        <f t="shared" si="1017"/>
        <v>-42938.787302083329</v>
      </c>
      <c r="AR266" s="396">
        <f t="shared" si="1017"/>
        <v>-42339.21434895834</v>
      </c>
      <c r="AS266" s="396">
        <f t="shared" si="1017"/>
        <v>-43684.000825520845</v>
      </c>
      <c r="AT266" s="396">
        <f t="shared" si="1017"/>
        <v>-163872.59758723958</v>
      </c>
      <c r="AU266" s="396">
        <f t="shared" si="1017"/>
        <v>-133399.73920638018</v>
      </c>
      <c r="AV266" s="396">
        <f t="shared" si="1017"/>
        <v>-120866.11839680985</v>
      </c>
      <c r="AW266" s="396">
        <f>AW253+AW257+AW263</f>
        <v>-127132.92880159503</v>
      </c>
      <c r="AX266" s="386"/>
      <c r="AY266" s="7"/>
      <c r="AZ266" s="643"/>
      <c r="BA266" s="9"/>
      <c r="BB266" s="485">
        <f t="shared" ref="BB266:BM266" si="1018">BB253+BB257+BB263</f>
        <v>-178770.05998226049</v>
      </c>
      <c r="BC266" s="486">
        <f t="shared" si="1018"/>
        <v>-78856.54129792907</v>
      </c>
      <c r="BD266" s="486">
        <f t="shared" si="1018"/>
        <v>-54994.30119581474</v>
      </c>
      <c r="BE266" s="486">
        <f t="shared" si="1018"/>
        <v>-64512.560263591469</v>
      </c>
      <c r="BF266" s="486">
        <f t="shared" si="1018"/>
        <v>-60682.499285045371</v>
      </c>
      <c r="BG266" s="486">
        <f t="shared" si="1018"/>
        <v>-75735.035993957834</v>
      </c>
      <c r="BH266" s="486">
        <f>BH253+BH257+BH263</f>
        <v>-75112.644588200259</v>
      </c>
      <c r="BI266" s="486">
        <f t="shared" si="1018"/>
        <v>-75450.621518584725</v>
      </c>
      <c r="BJ266" s="486">
        <f t="shared" si="1018"/>
        <v>-75343.973568502173</v>
      </c>
      <c r="BK266" s="486">
        <f t="shared" si="1018"/>
        <v>-75374.657717847498</v>
      </c>
      <c r="BL266" s="486">
        <f t="shared" si="1018"/>
        <v>-75352.680906257709</v>
      </c>
      <c r="BM266" s="486">
        <f t="shared" si="1018"/>
        <v>-75351.8563730233</v>
      </c>
      <c r="BN266" s="476"/>
      <c r="BO266" s="7"/>
      <c r="BP266" s="643"/>
      <c r="BQ266" s="9"/>
      <c r="BR266" s="485">
        <f t="shared" ref="BR266:CC266" si="1019">BR253+BR257+BR263</f>
        <v>-116828.50161972566</v>
      </c>
      <c r="BS266" s="486">
        <f t="shared" si="1019"/>
        <v>221894.75473189651</v>
      </c>
      <c r="BT266" s="486">
        <f t="shared" si="1019"/>
        <v>367038.64184617408</v>
      </c>
      <c r="BU266" s="486">
        <f t="shared" si="1019"/>
        <v>309739.9347348506</v>
      </c>
      <c r="BV266" s="486">
        <f t="shared" si="1019"/>
        <v>333322.63434696972</v>
      </c>
      <c r="BW266" s="486">
        <f t="shared" si="1019"/>
        <v>324470.59417376242</v>
      </c>
      <c r="BX266" s="486">
        <f t="shared" si="1019"/>
        <v>328519.44495573099</v>
      </c>
      <c r="BY266" s="486">
        <f t="shared" si="1019"/>
        <v>327219.81001654343</v>
      </c>
      <c r="BZ266" s="486">
        <f t="shared" si="1019"/>
        <v>328078.58119411854</v>
      </c>
      <c r="CA266" s="486">
        <f t="shared" si="1019"/>
        <v>328075.15027475083</v>
      </c>
      <c r="CB266" s="486">
        <f t="shared" si="1019"/>
        <v>328375.04050020227</v>
      </c>
      <c r="CC266" s="486">
        <f t="shared" si="1019"/>
        <v>328515.36253551365</v>
      </c>
      <c r="CD266" s="476"/>
      <c r="CF266" s="7"/>
      <c r="CG266" s="643"/>
      <c r="CH266" s="9"/>
      <c r="CI266" s="485">
        <f t="shared" ref="CI266:CT266" si="1020">CI253+CI257+CI263</f>
        <v>536699.53977427969</v>
      </c>
      <c r="CJ266" s="486">
        <f t="shared" si="1020"/>
        <v>835357.26488665619</v>
      </c>
      <c r="CK266" s="486">
        <f t="shared" si="1020"/>
        <v>939263.64304187067</v>
      </c>
      <c r="CL266" s="486">
        <f t="shared" si="1020"/>
        <v>913863.27884022391</v>
      </c>
      <c r="CM266" s="486">
        <f t="shared" si="1020"/>
        <v>920718.2589356472</v>
      </c>
      <c r="CN266" s="486">
        <f t="shared" si="1020"/>
        <v>919446.07307617634</v>
      </c>
      <c r="CO266" s="486">
        <f t="shared" si="1020"/>
        <v>920150.73380988056</v>
      </c>
      <c r="CP266" s="486">
        <f t="shared" si="1020"/>
        <v>920175.88736168726</v>
      </c>
      <c r="CQ266" s="486">
        <f t="shared" si="1020"/>
        <v>920430.65911706386</v>
      </c>
      <c r="CR266" s="486">
        <f t="shared" si="1020"/>
        <v>920625.55005363177</v>
      </c>
      <c r="CS266" s="486">
        <f t="shared" si="1020"/>
        <v>920803.30696047598</v>
      </c>
      <c r="CT266" s="486">
        <f t="shared" si="1020"/>
        <v>920957.03741962661</v>
      </c>
      <c r="CU266" s="476"/>
      <c r="CW266" s="7"/>
      <c r="CX266" s="643"/>
      <c r="CY266" s="9"/>
      <c r="CZ266" s="485">
        <f t="shared" ref="CZ266:DK266" si="1021">CZ253+CZ257+CZ263</f>
        <v>1719613.1279632214</v>
      </c>
      <c r="DA266" s="486">
        <f t="shared" si="1021"/>
        <v>2532042.3828911213</v>
      </c>
      <c r="DB266" s="486">
        <f t="shared" si="1021"/>
        <v>2440085.7511339244</v>
      </c>
      <c r="DC266" s="486">
        <f t="shared" si="1021"/>
        <v>2464384.5696223862</v>
      </c>
      <c r="DD266" s="486">
        <f t="shared" si="1021"/>
        <v>2459454.8492307868</v>
      </c>
      <c r="DE266" s="486">
        <f t="shared" si="1021"/>
        <v>2439329.7051137225</v>
      </c>
      <c r="DF266" s="486">
        <f t="shared" si="1021"/>
        <v>2439648.6709965612</v>
      </c>
      <c r="DG266" s="486">
        <f t="shared" si="1021"/>
        <v>2440175.2319498099</v>
      </c>
      <c r="DH266" s="486">
        <f t="shared" si="1021"/>
        <v>2440675.4500824623</v>
      </c>
      <c r="DI266" s="486">
        <f t="shared" si="1021"/>
        <v>2441137.3028738941</v>
      </c>
      <c r="DJ266" s="486">
        <f t="shared" si="1021"/>
        <v>2441536.7898350558</v>
      </c>
      <c r="DK266" s="486">
        <f t="shared" si="1021"/>
        <v>2441886.093233909</v>
      </c>
      <c r="DL266" s="476"/>
    </row>
    <row r="267" spans="2:116" x14ac:dyDescent="0.2">
      <c r="B267" s="57" t="s">
        <v>109</v>
      </c>
      <c r="C267" s="25"/>
      <c r="D267" s="33"/>
      <c r="E267" s="76"/>
      <c r="F267" s="58">
        <f>F265+F266</f>
        <v>0</v>
      </c>
      <c r="G267" s="59">
        <f t="shared" ref="G267:Q267" si="1022">G265+G266</f>
        <v>0</v>
      </c>
      <c r="H267" s="59">
        <f t="shared" si="1022"/>
        <v>0</v>
      </c>
      <c r="I267" s="59">
        <f t="shared" si="1022"/>
        <v>0</v>
      </c>
      <c r="J267" s="59">
        <f t="shared" si="1022"/>
        <v>0</v>
      </c>
      <c r="K267" s="59">
        <f t="shared" si="1022"/>
        <v>0</v>
      </c>
      <c r="L267" s="59">
        <f>L265+L266</f>
        <v>0</v>
      </c>
      <c r="M267" s="59">
        <f t="shared" si="1022"/>
        <v>0</v>
      </c>
      <c r="N267" s="59">
        <f t="shared" si="1022"/>
        <v>0</v>
      </c>
      <c r="O267" s="59">
        <f t="shared" si="1022"/>
        <v>-500</v>
      </c>
      <c r="P267" s="59">
        <f t="shared" si="1022"/>
        <v>-1000</v>
      </c>
      <c r="Q267" s="59">
        <f t="shared" si="1022"/>
        <v>-1500</v>
      </c>
      <c r="R267" s="106">
        <f>Q267</f>
        <v>-1500</v>
      </c>
      <c r="S267" s="25"/>
      <c r="T267" s="33"/>
      <c r="U267" s="76"/>
      <c r="V267" s="275">
        <f t="shared" ref="V267:AG267" si="1023">V265+V266</f>
        <v>-800</v>
      </c>
      <c r="W267" s="276">
        <f t="shared" si="1023"/>
        <v>-1600</v>
      </c>
      <c r="X267" s="276">
        <f>X265+X266</f>
        <v>-2400</v>
      </c>
      <c r="Y267" s="276">
        <f t="shared" si="1023"/>
        <v>-18800</v>
      </c>
      <c r="Z267" s="276">
        <f t="shared" si="1023"/>
        <v>-35200</v>
      </c>
      <c r="AA267" s="276">
        <f t="shared" si="1023"/>
        <v>-51600</v>
      </c>
      <c r="AB267" s="276">
        <f t="shared" si="1023"/>
        <v>-90233.333333333343</v>
      </c>
      <c r="AC267" s="276">
        <f t="shared" si="1023"/>
        <v>-130907.66666666669</v>
      </c>
      <c r="AD267" s="276">
        <f t="shared" si="1023"/>
        <v>-171582.00000000003</v>
      </c>
      <c r="AE267" s="276">
        <f t="shared" si="1023"/>
        <v>-214876.33333333337</v>
      </c>
      <c r="AF267" s="276">
        <f t="shared" si="1023"/>
        <v>-258170.66666666672</v>
      </c>
      <c r="AG267" s="276">
        <f t="shared" si="1023"/>
        <v>-301465.00000000006</v>
      </c>
      <c r="AH267" s="277">
        <f>AG267</f>
        <v>-301465.00000000006</v>
      </c>
      <c r="AI267" s="25"/>
      <c r="AJ267" s="33"/>
      <c r="AK267" s="76"/>
      <c r="AL267" s="387">
        <f t="shared" ref="AL267:AW267" si="1024">AL265+AL266</f>
        <v>-362773.92566666671</v>
      </c>
      <c r="AM267" s="388">
        <f t="shared" si="1024"/>
        <v>-411700.44250000006</v>
      </c>
      <c r="AN267" s="388">
        <f t="shared" si="1024"/>
        <v>-451045.79208333342</v>
      </c>
      <c r="AO267" s="388">
        <f t="shared" si="1024"/>
        <v>-495181.72529166675</v>
      </c>
      <c r="AP267" s="388">
        <f t="shared" si="1024"/>
        <v>-536922.36668750015</v>
      </c>
      <c r="AQ267" s="388">
        <f t="shared" si="1024"/>
        <v>-579861.15398958349</v>
      </c>
      <c r="AR267" s="388">
        <f t="shared" si="1024"/>
        <v>-622200.36833854183</v>
      </c>
      <c r="AS267" s="388">
        <f t="shared" si="1024"/>
        <v>-665884.36916406266</v>
      </c>
      <c r="AT267" s="388">
        <f t="shared" si="1024"/>
        <v>-829756.96675130224</v>
      </c>
      <c r="AU267" s="388">
        <f t="shared" si="1024"/>
        <v>-963156.70595768245</v>
      </c>
      <c r="AV267" s="388">
        <f t="shared" si="1024"/>
        <v>-1084022.8243544924</v>
      </c>
      <c r="AW267" s="388">
        <f t="shared" si="1024"/>
        <v>-1211155.7531560874</v>
      </c>
      <c r="AX267" s="389">
        <f>AW267</f>
        <v>-1211155.7531560874</v>
      </c>
      <c r="AY267" s="25"/>
      <c r="AZ267" s="33"/>
      <c r="BA267" s="76"/>
      <c r="BB267" s="477">
        <f t="shared" ref="BB267:BM267" si="1025">BB265+BB266</f>
        <v>-1389925.8131383478</v>
      </c>
      <c r="BC267" s="478">
        <f t="shared" si="1025"/>
        <v>-1468782.3544362769</v>
      </c>
      <c r="BD267" s="478">
        <f t="shared" si="1025"/>
        <v>-1523776.6556320917</v>
      </c>
      <c r="BE267" s="478">
        <f t="shared" si="1025"/>
        <v>-1588289.215895683</v>
      </c>
      <c r="BF267" s="478">
        <f t="shared" si="1025"/>
        <v>-1648971.7151807284</v>
      </c>
      <c r="BG267" s="478">
        <f t="shared" si="1025"/>
        <v>-1724706.7511746862</v>
      </c>
      <c r="BH267" s="478">
        <f t="shared" si="1025"/>
        <v>-1799819.3957628864</v>
      </c>
      <c r="BI267" s="478">
        <f t="shared" si="1025"/>
        <v>-1875270.0172814711</v>
      </c>
      <c r="BJ267" s="478">
        <f t="shared" si="1025"/>
        <v>-1950613.9908499732</v>
      </c>
      <c r="BK267" s="478">
        <f t="shared" si="1025"/>
        <v>-2025988.6485678207</v>
      </c>
      <c r="BL267" s="478">
        <f t="shared" si="1025"/>
        <v>-2101341.3294740785</v>
      </c>
      <c r="BM267" s="478">
        <f t="shared" si="1025"/>
        <v>-2176693.1858471017</v>
      </c>
      <c r="BN267" s="479">
        <f>BM267</f>
        <v>-2176693.1858471017</v>
      </c>
      <c r="BO267" s="25"/>
      <c r="BP267" s="644"/>
      <c r="BQ267" s="76"/>
      <c r="BR267" s="477">
        <f t="shared" ref="BR267:BX267" si="1026">BR265+BR266</f>
        <v>-2293521.6874668272</v>
      </c>
      <c r="BS267" s="478">
        <f t="shared" si="1026"/>
        <v>-2071626.9327349307</v>
      </c>
      <c r="BT267" s="478">
        <f t="shared" si="1026"/>
        <v>-1704588.2908887565</v>
      </c>
      <c r="BU267" s="478">
        <f t="shared" si="1026"/>
        <v>-1394848.3561539059</v>
      </c>
      <c r="BV267" s="478">
        <f t="shared" si="1026"/>
        <v>-1061525.7218069362</v>
      </c>
      <c r="BW267" s="478">
        <f t="shared" si="1026"/>
        <v>-737055.12763317372</v>
      </c>
      <c r="BX267" s="478">
        <f t="shared" si="1026"/>
        <v>-408535.68267744273</v>
      </c>
      <c r="BY267" s="478">
        <f>BY265+BY266</f>
        <v>-81315.872660899302</v>
      </c>
      <c r="BZ267" s="478">
        <f>BZ265+BZ266</f>
        <v>246762.70853321924</v>
      </c>
      <c r="CA267" s="478">
        <f>CA265+CA266</f>
        <v>574837.85880797007</v>
      </c>
      <c r="CB267" s="478">
        <f>CB265+CB266</f>
        <v>903212.89930817229</v>
      </c>
      <c r="CC267" s="478">
        <f>CC265+CC266</f>
        <v>1231728.261843686</v>
      </c>
      <c r="CD267" s="479">
        <f>CC267</f>
        <v>1231728.261843686</v>
      </c>
      <c r="CF267" s="25"/>
      <c r="CG267" s="644"/>
      <c r="CH267" s="76"/>
      <c r="CI267" s="477">
        <f t="shared" ref="CI267:CO267" si="1027">CI265+CI266</f>
        <v>536699.53977427969</v>
      </c>
      <c r="CJ267" s="478">
        <f t="shared" si="1027"/>
        <v>1372056.8046609359</v>
      </c>
      <c r="CK267" s="478">
        <f t="shared" si="1027"/>
        <v>2311320.4477028064</v>
      </c>
      <c r="CL267" s="478">
        <f t="shared" si="1027"/>
        <v>3225183.7265430302</v>
      </c>
      <c r="CM267" s="478">
        <f t="shared" si="1027"/>
        <v>4145901.9854786773</v>
      </c>
      <c r="CN267" s="478">
        <f t="shared" si="1027"/>
        <v>5065348.0585548533</v>
      </c>
      <c r="CO267" s="478">
        <f t="shared" si="1027"/>
        <v>5985498.7923647342</v>
      </c>
      <c r="CP267" s="478">
        <f>CP265+CP266</f>
        <v>6905674.6797264218</v>
      </c>
      <c r="CQ267" s="478">
        <f>CQ265+CQ266</f>
        <v>7826105.3388434853</v>
      </c>
      <c r="CR267" s="478">
        <f>CR265+CR266</f>
        <v>8746730.8888971172</v>
      </c>
      <c r="CS267" s="478">
        <f>CS265+CS266</f>
        <v>9667534.1958575938</v>
      </c>
      <c r="CT267" s="478">
        <f>CT265+CT266</f>
        <v>10588491.23327722</v>
      </c>
      <c r="CU267" s="479">
        <f>CT267</f>
        <v>10588491.23327722</v>
      </c>
      <c r="CW267" s="25"/>
      <c r="CX267" s="644"/>
      <c r="CY267" s="76"/>
      <c r="CZ267" s="477">
        <f t="shared" ref="CZ267:DF267" si="1028">CZ265+CZ266</f>
        <v>1719613.1279632214</v>
      </c>
      <c r="DA267" s="478">
        <f t="shared" si="1028"/>
        <v>4251655.510854343</v>
      </c>
      <c r="DB267" s="478">
        <f t="shared" si="1028"/>
        <v>6691741.2619882673</v>
      </c>
      <c r="DC267" s="478">
        <f t="shared" si="1028"/>
        <v>9156125.8316106535</v>
      </c>
      <c r="DD267" s="478">
        <f t="shared" si="1028"/>
        <v>11615580.68084144</v>
      </c>
      <c r="DE267" s="478">
        <f t="shared" si="1028"/>
        <v>14054910.385955162</v>
      </c>
      <c r="DF267" s="478">
        <f t="shared" si="1028"/>
        <v>16494559.056951724</v>
      </c>
      <c r="DG267" s="478">
        <f>DG265+DG266</f>
        <v>18934734.288901534</v>
      </c>
      <c r="DH267" s="478">
        <f>DH265+DH266</f>
        <v>21375409.738983996</v>
      </c>
      <c r="DI267" s="478">
        <f>DI265+DI266</f>
        <v>23816547.041857891</v>
      </c>
      <c r="DJ267" s="478">
        <f>DJ265+DJ266</f>
        <v>26258083.831692945</v>
      </c>
      <c r="DK267" s="478">
        <f>DK265+DK266</f>
        <v>28699969.924926855</v>
      </c>
      <c r="DL267" s="479">
        <f>DK267</f>
        <v>28699969.924926855</v>
      </c>
    </row>
    <row r="268" spans="2:116" x14ac:dyDescent="0.2">
      <c r="CD268" s="518"/>
      <c r="CU268" s="518"/>
      <c r="DL268" s="518"/>
    </row>
    <row r="275" spans="2:50" x14ac:dyDescent="0.2">
      <c r="Q275" s="500"/>
    </row>
    <row r="277" spans="2:50" x14ac:dyDescent="0.2">
      <c r="B277"/>
      <c r="C277"/>
      <c r="D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</row>
    <row r="278" spans="2:50" x14ac:dyDescent="0.2">
      <c r="B278"/>
      <c r="C278"/>
      <c r="D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</row>
    <row r="290" spans="2:50" x14ac:dyDescent="0.2">
      <c r="B290"/>
      <c r="C290"/>
      <c r="D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</row>
    <row r="291" spans="2:50" x14ac:dyDescent="0.2">
      <c r="B291"/>
      <c r="C291"/>
      <c r="D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</row>
    <row r="292" spans="2:50" x14ac:dyDescent="0.2">
      <c r="B292"/>
      <c r="C292"/>
      <c r="D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</row>
    <row r="293" spans="2:50" x14ac:dyDescent="0.2">
      <c r="B293"/>
      <c r="C293"/>
      <c r="D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</row>
    <row r="294" spans="2:50" x14ac:dyDescent="0.2">
      <c r="B294"/>
      <c r="C294"/>
      <c r="D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</row>
    <row r="296" spans="2:50" x14ac:dyDescent="0.2">
      <c r="B296"/>
      <c r="C296"/>
      <c r="D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</row>
    <row r="297" spans="2:50" x14ac:dyDescent="0.2">
      <c r="B297"/>
      <c r="C297"/>
      <c r="D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</row>
    <row r="298" spans="2:50" x14ac:dyDescent="0.2">
      <c r="B298"/>
      <c r="C298"/>
      <c r="D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</row>
    <row r="299" spans="2:50" x14ac:dyDescent="0.2">
      <c r="B299"/>
      <c r="C299"/>
      <c r="D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2:50" x14ac:dyDescent="0.2">
      <c r="B300"/>
      <c r="C300"/>
      <c r="D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2:50" x14ac:dyDescent="0.2">
      <c r="B301"/>
      <c r="C301"/>
      <c r="D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2" spans="2:50" x14ac:dyDescent="0.2">
      <c r="B302"/>
      <c r="C302"/>
      <c r="D302"/>
      <c r="F302" s="1">
        <v>4</v>
      </c>
      <c r="G302" s="1" t="s">
        <v>170</v>
      </c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2:50" x14ac:dyDescent="0.2">
      <c r="B303"/>
      <c r="C303"/>
      <c r="D303"/>
      <c r="F303" s="1">
        <v>5</v>
      </c>
      <c r="G303" s="1" t="s">
        <v>168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2:50" x14ac:dyDescent="0.2">
      <c r="B304"/>
      <c r="C304"/>
      <c r="D304"/>
      <c r="F304" s="1">
        <v>6</v>
      </c>
      <c r="H304" s="1" t="s">
        <v>169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  <row r="305" spans="2:50" x14ac:dyDescent="0.2">
      <c r="B305"/>
      <c r="C305"/>
      <c r="D305"/>
      <c r="F305" s="1">
        <v>7</v>
      </c>
      <c r="G305" s="1" t="s">
        <v>171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</row>
    <row r="306" spans="2:50" x14ac:dyDescent="0.2">
      <c r="B306"/>
      <c r="C306"/>
      <c r="D306"/>
      <c r="E306"/>
      <c r="F306" s="1">
        <v>8</v>
      </c>
      <c r="G306" s="1" t="s">
        <v>172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</row>
    <row r="307" spans="2:50" x14ac:dyDescent="0.2">
      <c r="B307"/>
      <c r="C307"/>
      <c r="D307"/>
      <c r="E307"/>
      <c r="F307" s="1">
        <v>9</v>
      </c>
      <c r="G307" s="1" t="s">
        <v>173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</row>
    <row r="308" spans="2:50" x14ac:dyDescent="0.2">
      <c r="B308"/>
      <c r="C308"/>
      <c r="D308"/>
      <c r="E308"/>
      <c r="F308" s="1">
        <v>10</v>
      </c>
      <c r="G308" s="1" t="s">
        <v>174</v>
      </c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</row>
    <row r="309" spans="2:50" x14ac:dyDescent="0.2">
      <c r="B309"/>
      <c r="C309"/>
      <c r="D309"/>
      <c r="E309"/>
      <c r="F309" s="1">
        <v>11</v>
      </c>
      <c r="G309" s="1" t="s">
        <v>175</v>
      </c>
      <c r="H309" s="1" t="s">
        <v>178</v>
      </c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</row>
    <row r="311" spans="2:50" x14ac:dyDescent="0.2">
      <c r="B311"/>
      <c r="C311"/>
      <c r="D311"/>
      <c r="E311"/>
      <c r="G311" s="1" t="s">
        <v>176</v>
      </c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</row>
    <row r="312" spans="2:50" x14ac:dyDescent="0.2">
      <c r="B312"/>
      <c r="C312"/>
      <c r="D312"/>
      <c r="E312"/>
      <c r="G312" s="1" t="s">
        <v>177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G304"/>
  <sheetViews>
    <sheetView showGridLines="0" zoomScale="115" zoomScaleNormal="115" zoomScalePage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baseColWidth="10" defaultColWidth="10.83203125" defaultRowHeight="16" outlineLevelRow="2" outlineLevelCol="1" x14ac:dyDescent="0.2"/>
  <cols>
    <col min="1" max="1" width="3.5" customWidth="1"/>
    <col min="2" max="2" width="50" style="72" bestFit="1" customWidth="1"/>
    <col min="3" max="3" width="19.83203125" style="1" hidden="1" customWidth="1"/>
    <col min="4" max="5" width="12.6640625" style="1" hidden="1" customWidth="1"/>
    <col min="6" max="6" width="12" style="1" hidden="1" customWidth="1" outlineLevel="1"/>
    <col min="7" max="17" width="10.83203125" style="1" hidden="1" customWidth="1" outlineLevel="1"/>
    <col min="18" max="18" width="12.33203125" style="1" hidden="1" customWidth="1" collapsed="1"/>
    <col min="19" max="19" width="20" style="99" bestFit="1" customWidth="1"/>
    <col min="20" max="20" width="14.6640625" style="99" bestFit="1" customWidth="1"/>
    <col min="21" max="21" width="13" style="99" bestFit="1" customWidth="1"/>
    <col min="22" max="32" width="10.83203125" style="99" customWidth="1" outlineLevel="1"/>
    <col min="33" max="33" width="11" style="99" customWidth="1" outlineLevel="1"/>
    <col min="34" max="35" width="20" style="99" bestFit="1" customWidth="1"/>
    <col min="36" max="36" width="14.6640625" style="99" bestFit="1" customWidth="1"/>
    <col min="37" max="37" width="13" style="99" bestFit="1" customWidth="1"/>
    <col min="38" max="40" width="10.83203125" style="99" customWidth="1" outlineLevel="1"/>
    <col min="41" max="49" width="12" style="99" customWidth="1" outlineLevel="1"/>
    <col min="50" max="50" width="20" style="99" bestFit="1" customWidth="1"/>
    <col min="51" max="51" width="20" bestFit="1" customWidth="1"/>
    <col min="52" max="52" width="13.6640625" bestFit="1" customWidth="1"/>
    <col min="53" max="53" width="16.1640625" bestFit="1" customWidth="1"/>
    <col min="54" max="65" width="10.83203125" customWidth="1" outlineLevel="1"/>
    <col min="66" max="66" width="12" bestFit="1" customWidth="1"/>
    <col min="67" max="67" width="20" bestFit="1" customWidth="1"/>
    <col min="68" max="68" width="13.6640625" bestFit="1" customWidth="1"/>
    <col min="69" max="69" width="16.1640625" bestFit="1" customWidth="1"/>
    <col min="70" max="70" width="15.1640625" customWidth="1" outlineLevel="1"/>
    <col min="71" max="71" width="10.83203125" customWidth="1" outlineLevel="1"/>
    <col min="72" max="72" width="13.5" customWidth="1" outlineLevel="1"/>
    <col min="73" max="73" width="14.33203125" customWidth="1" outlineLevel="1"/>
    <col min="74" max="74" width="14.5" customWidth="1" outlineLevel="1"/>
    <col min="75" max="75" width="16" customWidth="1" outlineLevel="1"/>
    <col min="76" max="76" width="14.1640625" customWidth="1" outlineLevel="1"/>
    <col min="77" max="77" width="13.5" customWidth="1" outlineLevel="1"/>
    <col min="78" max="78" width="14.6640625" customWidth="1" outlineLevel="1"/>
    <col min="79" max="79" width="13" customWidth="1" outlineLevel="1"/>
    <col min="80" max="81" width="14.6640625" customWidth="1" outlineLevel="1"/>
    <col min="82" max="82" width="12.83203125" bestFit="1" customWidth="1"/>
  </cols>
  <sheetData>
    <row r="1" spans="2:82" x14ac:dyDescent="0.2">
      <c r="B1" s="1"/>
    </row>
    <row r="2" spans="2:82" x14ac:dyDescent="0.2">
      <c r="B2" s="2" t="s">
        <v>119</v>
      </c>
    </row>
    <row r="3" spans="2:82" x14ac:dyDescent="0.2">
      <c r="B3" s="2"/>
    </row>
    <row r="4" spans="2:82" x14ac:dyDescent="0.2">
      <c r="B4" s="3"/>
      <c r="C4" s="4" t="s">
        <v>0</v>
      </c>
      <c r="D4" s="5" t="s">
        <v>1</v>
      </c>
      <c r="E4" s="5" t="s">
        <v>124</v>
      </c>
      <c r="F4" s="90" t="s">
        <v>2</v>
      </c>
      <c r="G4" s="86" t="s">
        <v>3</v>
      </c>
      <c r="H4" s="86" t="s">
        <v>4</v>
      </c>
      <c r="I4" s="86" t="s">
        <v>5</v>
      </c>
      <c r="J4" s="86" t="s">
        <v>6</v>
      </c>
      <c r="K4" s="86" t="s">
        <v>7</v>
      </c>
      <c r="L4" s="86" t="s">
        <v>8</v>
      </c>
      <c r="M4" s="86" t="s">
        <v>9</v>
      </c>
      <c r="N4" s="86" t="s">
        <v>10</v>
      </c>
      <c r="O4" s="86" t="s">
        <v>11</v>
      </c>
      <c r="P4" s="86" t="s">
        <v>12</v>
      </c>
      <c r="Q4" s="96" t="s">
        <v>13</v>
      </c>
      <c r="R4" s="104" t="s">
        <v>165</v>
      </c>
      <c r="S4" s="4" t="s">
        <v>0</v>
      </c>
      <c r="T4" s="5" t="s">
        <v>1</v>
      </c>
      <c r="U4" s="5" t="s">
        <v>124</v>
      </c>
      <c r="V4" s="214" t="s">
        <v>2</v>
      </c>
      <c r="W4" s="215" t="s">
        <v>3</v>
      </c>
      <c r="X4" s="215" t="s">
        <v>4</v>
      </c>
      <c r="Y4" s="215" t="s">
        <v>5</v>
      </c>
      <c r="Z4" s="215" t="s">
        <v>6</v>
      </c>
      <c r="AA4" s="215" t="s">
        <v>7</v>
      </c>
      <c r="AB4" s="215" t="s">
        <v>8</v>
      </c>
      <c r="AC4" s="215" t="s">
        <v>9</v>
      </c>
      <c r="AD4" s="215" t="s">
        <v>10</v>
      </c>
      <c r="AE4" s="215" t="s">
        <v>11</v>
      </c>
      <c r="AF4" s="215" t="s">
        <v>12</v>
      </c>
      <c r="AG4" s="216" t="s">
        <v>13</v>
      </c>
      <c r="AH4" s="217" t="s">
        <v>14</v>
      </c>
      <c r="AI4" s="4" t="s">
        <v>0</v>
      </c>
      <c r="AJ4" s="5" t="s">
        <v>1</v>
      </c>
      <c r="AK4" s="5" t="s">
        <v>124</v>
      </c>
      <c r="AL4" s="313" t="s">
        <v>2</v>
      </c>
      <c r="AM4" s="314" t="s">
        <v>3</v>
      </c>
      <c r="AN4" s="314" t="s">
        <v>4</v>
      </c>
      <c r="AO4" s="314" t="s">
        <v>5</v>
      </c>
      <c r="AP4" s="314" t="s">
        <v>6</v>
      </c>
      <c r="AQ4" s="314" t="s">
        <v>7</v>
      </c>
      <c r="AR4" s="314" t="s">
        <v>8</v>
      </c>
      <c r="AS4" s="314" t="s">
        <v>9</v>
      </c>
      <c r="AT4" s="314" t="s">
        <v>10</v>
      </c>
      <c r="AU4" s="314" t="s">
        <v>11</v>
      </c>
      <c r="AV4" s="314" t="s">
        <v>12</v>
      </c>
      <c r="AW4" s="315" t="s">
        <v>13</v>
      </c>
      <c r="AX4" s="316" t="s">
        <v>15</v>
      </c>
      <c r="AY4" s="4" t="s">
        <v>0</v>
      </c>
      <c r="AZ4" s="5" t="s">
        <v>1</v>
      </c>
      <c r="BA4" s="5" t="s">
        <v>124</v>
      </c>
      <c r="BB4" s="403" t="s">
        <v>2</v>
      </c>
      <c r="BC4" s="404" t="s">
        <v>3</v>
      </c>
      <c r="BD4" s="404" t="s">
        <v>4</v>
      </c>
      <c r="BE4" s="404" t="s">
        <v>5</v>
      </c>
      <c r="BF4" s="404" t="s">
        <v>6</v>
      </c>
      <c r="BG4" s="404" t="s">
        <v>7</v>
      </c>
      <c r="BH4" s="404" t="s">
        <v>8</v>
      </c>
      <c r="BI4" s="404" t="s">
        <v>9</v>
      </c>
      <c r="BJ4" s="404" t="s">
        <v>10</v>
      </c>
      <c r="BK4" s="404" t="s">
        <v>11</v>
      </c>
      <c r="BL4" s="404" t="s">
        <v>12</v>
      </c>
      <c r="BM4" s="405" t="s">
        <v>13</v>
      </c>
      <c r="BN4" s="406" t="s">
        <v>16</v>
      </c>
      <c r="BO4" s="4" t="s">
        <v>0</v>
      </c>
      <c r="BP4" s="5" t="s">
        <v>1</v>
      </c>
      <c r="BQ4" s="5" t="s">
        <v>124</v>
      </c>
      <c r="BR4" s="403" t="s">
        <v>2</v>
      </c>
      <c r="BS4" s="404" t="s">
        <v>3</v>
      </c>
      <c r="BT4" s="404" t="s">
        <v>4</v>
      </c>
      <c r="BU4" s="404" t="s">
        <v>5</v>
      </c>
      <c r="BV4" s="404" t="s">
        <v>6</v>
      </c>
      <c r="BW4" s="404" t="s">
        <v>7</v>
      </c>
      <c r="BX4" s="404" t="s">
        <v>8</v>
      </c>
      <c r="BY4" s="404" t="s">
        <v>9</v>
      </c>
      <c r="BZ4" s="404" t="s">
        <v>10</v>
      </c>
      <c r="CA4" s="404" t="s">
        <v>11</v>
      </c>
      <c r="CB4" s="404" t="s">
        <v>12</v>
      </c>
      <c r="CC4" s="405" t="s">
        <v>13</v>
      </c>
      <c r="CD4" s="406" t="s">
        <v>187</v>
      </c>
    </row>
    <row r="5" spans="2:82" x14ac:dyDescent="0.2">
      <c r="B5" s="6" t="s">
        <v>17</v>
      </c>
      <c r="C5" s="7"/>
      <c r="D5" s="9"/>
      <c r="E5" s="9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97"/>
      <c r="S5" s="7"/>
      <c r="T5" s="9"/>
      <c r="U5" s="9"/>
      <c r="V5" s="218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20"/>
      <c r="AH5" s="221"/>
      <c r="AI5" s="7"/>
      <c r="AJ5" s="9"/>
      <c r="AK5" s="9"/>
      <c r="AL5" s="317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9"/>
      <c r="AX5" s="320"/>
      <c r="AY5" s="7"/>
      <c r="AZ5" s="9"/>
      <c r="BA5" s="9"/>
      <c r="BB5" s="407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9"/>
      <c r="BN5" s="410"/>
      <c r="BO5" s="7"/>
      <c r="BP5" s="9"/>
      <c r="BQ5" s="9"/>
      <c r="BR5" s="407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9"/>
      <c r="CD5" s="410"/>
    </row>
    <row r="6" spans="2:82" x14ac:dyDescent="0.2">
      <c r="B6" s="50" t="s">
        <v>121</v>
      </c>
      <c r="C6" s="7"/>
      <c r="D6" s="9"/>
      <c r="E6" s="9"/>
      <c r="F6" s="29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13"/>
      <c r="S6" s="7"/>
      <c r="T6" s="9" t="s">
        <v>166</v>
      </c>
      <c r="U6" s="9" t="s">
        <v>167</v>
      </c>
      <c r="V6" s="218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20"/>
      <c r="AH6" s="222"/>
      <c r="AI6" s="7"/>
      <c r="AJ6" s="9" t="s">
        <v>166</v>
      </c>
      <c r="AK6" s="9" t="s">
        <v>167</v>
      </c>
      <c r="AL6" s="317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9"/>
      <c r="AX6" s="321"/>
      <c r="AY6" s="7"/>
      <c r="AZ6" s="9" t="s">
        <v>166</v>
      </c>
      <c r="BA6" s="9" t="s">
        <v>167</v>
      </c>
      <c r="BB6" s="407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9"/>
      <c r="BN6" s="411"/>
      <c r="BO6" s="7"/>
      <c r="BP6" s="9" t="s">
        <v>166</v>
      </c>
      <c r="BQ6" s="9" t="s">
        <v>167</v>
      </c>
      <c r="BR6" s="407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9"/>
      <c r="CD6" s="411"/>
    </row>
    <row r="7" spans="2:82" s="119" customFormat="1" x14ac:dyDescent="0.2">
      <c r="B7" s="116" t="s">
        <v>18</v>
      </c>
      <c r="C7" s="117" t="s">
        <v>19</v>
      </c>
      <c r="D7" s="126" t="s">
        <v>20</v>
      </c>
      <c r="E7" s="126"/>
      <c r="F7" s="127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18">
        <f>SUM(F7:Q7)</f>
        <v>0</v>
      </c>
      <c r="S7" s="117" t="s">
        <v>19</v>
      </c>
      <c r="T7" s="126" t="s">
        <v>20</v>
      </c>
      <c r="U7" s="126"/>
      <c r="V7" s="224">
        <f>V140</f>
        <v>0</v>
      </c>
      <c r="W7" s="224">
        <f t="shared" ref="W7:AG7" si="0">W140</f>
        <v>0</v>
      </c>
      <c r="X7" s="224">
        <f t="shared" si="0"/>
        <v>0</v>
      </c>
      <c r="Y7" s="224">
        <f t="shared" si="0"/>
        <v>0</v>
      </c>
      <c r="Z7" s="224">
        <f t="shared" si="0"/>
        <v>0</v>
      </c>
      <c r="AA7" s="224">
        <f t="shared" si="0"/>
        <v>0</v>
      </c>
      <c r="AB7" s="224">
        <f t="shared" si="0"/>
        <v>0</v>
      </c>
      <c r="AC7" s="224">
        <f t="shared" si="0"/>
        <v>0</v>
      </c>
      <c r="AD7" s="224">
        <f t="shared" si="0"/>
        <v>0</v>
      </c>
      <c r="AE7" s="224">
        <f t="shared" si="0"/>
        <v>20000</v>
      </c>
      <c r="AF7" s="224">
        <f t="shared" si="0"/>
        <v>20000</v>
      </c>
      <c r="AG7" s="224">
        <f t="shared" si="0"/>
        <v>20000</v>
      </c>
      <c r="AH7" s="534">
        <f>SUM(V7:AG7)</f>
        <v>60000</v>
      </c>
      <c r="AI7" s="117" t="s">
        <v>19</v>
      </c>
      <c r="AJ7" s="126" t="s">
        <v>20</v>
      </c>
      <c r="AK7" s="126"/>
      <c r="AL7" s="323">
        <f>AL140</f>
        <v>35000</v>
      </c>
      <c r="AM7" s="323">
        <f t="shared" ref="AM7:AW7" si="1">AM140</f>
        <v>35000</v>
      </c>
      <c r="AN7" s="323">
        <f t="shared" si="1"/>
        <v>35000</v>
      </c>
      <c r="AO7" s="323">
        <f t="shared" si="1"/>
        <v>35000</v>
      </c>
      <c r="AP7" s="323">
        <f t="shared" si="1"/>
        <v>35000</v>
      </c>
      <c r="AQ7" s="323">
        <f t="shared" si="1"/>
        <v>35000</v>
      </c>
      <c r="AR7" s="323">
        <f t="shared" si="1"/>
        <v>35000</v>
      </c>
      <c r="AS7" s="323">
        <f t="shared" si="1"/>
        <v>35000</v>
      </c>
      <c r="AT7" s="323">
        <f t="shared" si="1"/>
        <v>35000</v>
      </c>
      <c r="AU7" s="323">
        <f t="shared" si="1"/>
        <v>35000</v>
      </c>
      <c r="AV7" s="323">
        <f t="shared" si="1"/>
        <v>35000</v>
      </c>
      <c r="AW7" s="323">
        <f t="shared" si="1"/>
        <v>35000</v>
      </c>
      <c r="AX7" s="536">
        <f>SUM(AL7:AW7)</f>
        <v>420000</v>
      </c>
      <c r="AY7" s="117" t="s">
        <v>19</v>
      </c>
      <c r="AZ7" s="126" t="s">
        <v>20</v>
      </c>
      <c r="BA7" s="126"/>
      <c r="BB7" s="412">
        <f>BB140</f>
        <v>87500</v>
      </c>
      <c r="BC7" s="412">
        <f t="shared" ref="BC7:BM7" si="2">BC140</f>
        <v>87500</v>
      </c>
      <c r="BD7" s="412">
        <f t="shared" si="2"/>
        <v>87500</v>
      </c>
      <c r="BE7" s="412">
        <f t="shared" si="2"/>
        <v>87500</v>
      </c>
      <c r="BF7" s="412">
        <f t="shared" si="2"/>
        <v>87500</v>
      </c>
      <c r="BG7" s="412">
        <f t="shared" si="2"/>
        <v>87500</v>
      </c>
      <c r="BH7" s="412">
        <f t="shared" si="2"/>
        <v>87500</v>
      </c>
      <c r="BI7" s="412">
        <f t="shared" si="2"/>
        <v>87500</v>
      </c>
      <c r="BJ7" s="412">
        <f t="shared" si="2"/>
        <v>87500</v>
      </c>
      <c r="BK7" s="412">
        <f t="shared" si="2"/>
        <v>87500</v>
      </c>
      <c r="BL7" s="412">
        <f t="shared" si="2"/>
        <v>87500</v>
      </c>
      <c r="BM7" s="412">
        <f t="shared" si="2"/>
        <v>87500</v>
      </c>
      <c r="BN7" s="538">
        <f>SUM(BB7:BM7)</f>
        <v>1050000</v>
      </c>
      <c r="BO7" s="117" t="s">
        <v>19</v>
      </c>
      <c r="BP7" s="126" t="s">
        <v>20</v>
      </c>
      <c r="BQ7" s="126"/>
      <c r="BR7" s="412">
        <f>BR140</f>
        <v>87500</v>
      </c>
      <c r="BS7" s="412">
        <f t="shared" ref="BS7:CC7" si="3">BS140</f>
        <v>87500</v>
      </c>
      <c r="BT7" s="412">
        <f t="shared" si="3"/>
        <v>87500</v>
      </c>
      <c r="BU7" s="412">
        <f t="shared" si="3"/>
        <v>87500</v>
      </c>
      <c r="BV7" s="412">
        <f t="shared" si="3"/>
        <v>87500</v>
      </c>
      <c r="BW7" s="412">
        <f t="shared" si="3"/>
        <v>87500</v>
      </c>
      <c r="BX7" s="412">
        <f t="shared" si="3"/>
        <v>87500</v>
      </c>
      <c r="BY7" s="412">
        <f t="shared" si="3"/>
        <v>87500</v>
      </c>
      <c r="BZ7" s="412">
        <f t="shared" si="3"/>
        <v>87500</v>
      </c>
      <c r="CA7" s="412">
        <f t="shared" si="3"/>
        <v>87500</v>
      </c>
      <c r="CB7" s="412">
        <f t="shared" si="3"/>
        <v>87500</v>
      </c>
      <c r="CC7" s="412">
        <f t="shared" si="3"/>
        <v>87500</v>
      </c>
      <c r="CD7" s="413">
        <f>SUM(BR7:CC7)</f>
        <v>1050000</v>
      </c>
    </row>
    <row r="8" spans="2:82" s="134" customFormat="1" x14ac:dyDescent="0.2">
      <c r="B8" s="129" t="s">
        <v>122</v>
      </c>
      <c r="C8" s="130" t="s">
        <v>120</v>
      </c>
      <c r="D8" s="115">
        <v>150</v>
      </c>
      <c r="E8" s="136"/>
      <c r="F8" s="131">
        <f>F7/$D8</f>
        <v>0</v>
      </c>
      <c r="G8" s="132">
        <f>G7/$D8</f>
        <v>0</v>
      </c>
      <c r="H8" s="132">
        <f t="shared" ref="H8:Q8" si="4">H7/$D8</f>
        <v>0</v>
      </c>
      <c r="I8" s="132">
        <f t="shared" si="4"/>
        <v>0</v>
      </c>
      <c r="J8" s="132">
        <f t="shared" si="4"/>
        <v>0</v>
      </c>
      <c r="K8" s="132">
        <f t="shared" si="4"/>
        <v>0</v>
      </c>
      <c r="L8" s="132">
        <f t="shared" si="4"/>
        <v>0</v>
      </c>
      <c r="M8" s="132">
        <f t="shared" si="4"/>
        <v>0</v>
      </c>
      <c r="N8" s="132">
        <f t="shared" si="4"/>
        <v>0</v>
      </c>
      <c r="O8" s="132">
        <f t="shared" si="4"/>
        <v>0</v>
      </c>
      <c r="P8" s="132">
        <f t="shared" si="4"/>
        <v>0</v>
      </c>
      <c r="Q8" s="132">
        <f t="shared" si="4"/>
        <v>0</v>
      </c>
      <c r="R8" s="133">
        <f>SUM(F8:Q8)</f>
        <v>0</v>
      </c>
      <c r="S8" s="130" t="s">
        <v>120</v>
      </c>
      <c r="T8" s="115">
        <v>200</v>
      </c>
      <c r="U8" s="136">
        <v>200</v>
      </c>
      <c r="V8" s="225">
        <v>0</v>
      </c>
      <c r="W8" s="226">
        <v>0</v>
      </c>
      <c r="X8" s="226">
        <v>0</v>
      </c>
      <c r="Y8" s="226">
        <v>0</v>
      </c>
      <c r="Z8" s="226">
        <v>0</v>
      </c>
      <c r="AA8" s="226">
        <v>0</v>
      </c>
      <c r="AB8" s="311">
        <f t="shared" ref="AB8:AG8" si="5">AB7/$U8</f>
        <v>0</v>
      </c>
      <c r="AC8" s="311">
        <f t="shared" si="5"/>
        <v>0</v>
      </c>
      <c r="AD8" s="311">
        <f t="shared" si="5"/>
        <v>0</v>
      </c>
      <c r="AE8" s="311">
        <f t="shared" si="5"/>
        <v>100</v>
      </c>
      <c r="AF8" s="311">
        <f t="shared" si="5"/>
        <v>100</v>
      </c>
      <c r="AG8" s="311">
        <f t="shared" si="5"/>
        <v>100</v>
      </c>
      <c r="AH8" s="535">
        <f>SUM(V8:AG8)</f>
        <v>300</v>
      </c>
      <c r="AI8" s="130" t="s">
        <v>120</v>
      </c>
      <c r="AJ8" s="115">
        <v>100</v>
      </c>
      <c r="AK8" s="136">
        <v>100</v>
      </c>
      <c r="AL8" s="324">
        <f t="shared" ref="AL8:AQ8" si="6">AL7/$AJ8</f>
        <v>350</v>
      </c>
      <c r="AM8" s="325">
        <f t="shared" si="6"/>
        <v>350</v>
      </c>
      <c r="AN8" s="325">
        <f t="shared" si="6"/>
        <v>350</v>
      </c>
      <c r="AO8" s="325">
        <f t="shared" si="6"/>
        <v>350</v>
      </c>
      <c r="AP8" s="325">
        <f t="shared" si="6"/>
        <v>350</v>
      </c>
      <c r="AQ8" s="325">
        <f t="shared" si="6"/>
        <v>350</v>
      </c>
      <c r="AR8" s="325">
        <f t="shared" ref="AR8:AW8" si="7">AR7/$AK8</f>
        <v>350</v>
      </c>
      <c r="AS8" s="325">
        <f t="shared" si="7"/>
        <v>350</v>
      </c>
      <c r="AT8" s="325">
        <f t="shared" si="7"/>
        <v>350</v>
      </c>
      <c r="AU8" s="325">
        <f t="shared" si="7"/>
        <v>350</v>
      </c>
      <c r="AV8" s="325">
        <f t="shared" si="7"/>
        <v>350</v>
      </c>
      <c r="AW8" s="401">
        <f t="shared" si="7"/>
        <v>350</v>
      </c>
      <c r="AX8" s="537">
        <f>SUM(AL8:AW8)</f>
        <v>4200</v>
      </c>
      <c r="AY8" s="130" t="s">
        <v>120</v>
      </c>
      <c r="AZ8" s="115">
        <v>90</v>
      </c>
      <c r="BA8" s="136">
        <v>90</v>
      </c>
      <c r="BB8" s="414">
        <f t="shared" ref="BB8:BG8" si="8">BB7/$AZ8</f>
        <v>972.22222222222217</v>
      </c>
      <c r="BC8" s="415">
        <f t="shared" si="8"/>
        <v>972.22222222222217</v>
      </c>
      <c r="BD8" s="415">
        <f t="shared" si="8"/>
        <v>972.22222222222217</v>
      </c>
      <c r="BE8" s="415">
        <f t="shared" si="8"/>
        <v>972.22222222222217</v>
      </c>
      <c r="BF8" s="415">
        <f t="shared" si="8"/>
        <v>972.22222222222217</v>
      </c>
      <c r="BG8" s="415">
        <f t="shared" si="8"/>
        <v>972.22222222222217</v>
      </c>
      <c r="BH8" s="415">
        <f t="shared" ref="BH8:BM8" si="9">BH7/$BA8</f>
        <v>972.22222222222217</v>
      </c>
      <c r="BI8" s="415">
        <f t="shared" si="9"/>
        <v>972.22222222222217</v>
      </c>
      <c r="BJ8" s="415">
        <f t="shared" si="9"/>
        <v>972.22222222222217</v>
      </c>
      <c r="BK8" s="415">
        <f t="shared" si="9"/>
        <v>972.22222222222217</v>
      </c>
      <c r="BL8" s="415">
        <f t="shared" si="9"/>
        <v>972.22222222222217</v>
      </c>
      <c r="BM8" s="415">
        <f t="shared" si="9"/>
        <v>972.22222222222217</v>
      </c>
      <c r="BN8" s="539">
        <f>SUM(BB8:BM8)</f>
        <v>11666.66666666667</v>
      </c>
      <c r="BO8" s="130" t="s">
        <v>120</v>
      </c>
      <c r="BP8" s="115">
        <v>80</v>
      </c>
      <c r="BQ8" s="136">
        <v>80</v>
      </c>
      <c r="BR8" s="414">
        <f t="shared" ref="BR8:CC8" si="10">BR7/$BP8</f>
        <v>1093.75</v>
      </c>
      <c r="BS8" s="414">
        <f t="shared" si="10"/>
        <v>1093.75</v>
      </c>
      <c r="BT8" s="414">
        <f t="shared" si="10"/>
        <v>1093.75</v>
      </c>
      <c r="BU8" s="414">
        <f t="shared" si="10"/>
        <v>1093.75</v>
      </c>
      <c r="BV8" s="414">
        <f t="shared" si="10"/>
        <v>1093.75</v>
      </c>
      <c r="BW8" s="414">
        <f t="shared" si="10"/>
        <v>1093.75</v>
      </c>
      <c r="BX8" s="414">
        <f t="shared" si="10"/>
        <v>1093.75</v>
      </c>
      <c r="BY8" s="414">
        <f t="shared" si="10"/>
        <v>1093.75</v>
      </c>
      <c r="BZ8" s="414">
        <f t="shared" si="10"/>
        <v>1093.75</v>
      </c>
      <c r="CA8" s="414">
        <f t="shared" si="10"/>
        <v>1093.75</v>
      </c>
      <c r="CB8" s="414">
        <f t="shared" si="10"/>
        <v>1093.75</v>
      </c>
      <c r="CC8" s="414">
        <f t="shared" si="10"/>
        <v>1093.75</v>
      </c>
      <c r="CD8" s="416">
        <f>SUM(BR8:CC8)</f>
        <v>13125</v>
      </c>
    </row>
    <row r="9" spans="2:82" x14ac:dyDescent="0.2">
      <c r="B9" s="74" t="s">
        <v>123</v>
      </c>
      <c r="C9" s="7" t="s">
        <v>21</v>
      </c>
      <c r="D9" s="94">
        <v>0.1</v>
      </c>
      <c r="E9" s="137"/>
      <c r="F9" s="20">
        <f>$D9*D20</f>
        <v>1</v>
      </c>
      <c r="G9" s="21">
        <f t="shared" ref="G9:M9" si="11">$D9*F20</f>
        <v>0</v>
      </c>
      <c r="H9" s="21">
        <f t="shared" si="11"/>
        <v>0</v>
      </c>
      <c r="I9" s="21">
        <f t="shared" si="11"/>
        <v>0</v>
      </c>
      <c r="J9" s="21">
        <f t="shared" si="11"/>
        <v>0</v>
      </c>
      <c r="K9" s="21">
        <f t="shared" si="11"/>
        <v>0</v>
      </c>
      <c r="L9" s="21">
        <f t="shared" si="11"/>
        <v>0</v>
      </c>
      <c r="M9" s="21">
        <f t="shared" si="11"/>
        <v>0</v>
      </c>
      <c r="N9" s="17">
        <f>$D9*M21</f>
        <v>0</v>
      </c>
      <c r="O9" s="17">
        <f>$D9*N21</f>
        <v>0</v>
      </c>
      <c r="P9" s="17">
        <f>$D9*O21</f>
        <v>0</v>
      </c>
      <c r="Q9" s="17">
        <f>$D9*P21</f>
        <v>0</v>
      </c>
      <c r="R9" s="18">
        <f>SUM(F9:Q9)</f>
        <v>1</v>
      </c>
      <c r="S9" s="7" t="s">
        <v>21</v>
      </c>
      <c r="T9" s="94">
        <v>1</v>
      </c>
      <c r="U9" s="137">
        <v>1</v>
      </c>
      <c r="V9" s="241">
        <f>T9*Q8</f>
        <v>0</v>
      </c>
      <c r="W9" s="242">
        <f>V8*$T$9</f>
        <v>0</v>
      </c>
      <c r="X9" s="242">
        <f>W8*$T$9</f>
        <v>0</v>
      </c>
      <c r="Y9" s="242">
        <f>X8*$T$9</f>
        <v>0</v>
      </c>
      <c r="Z9" s="242">
        <f>Y8*$T$9</f>
        <v>0</v>
      </c>
      <c r="AA9" s="242">
        <f>Z8*$T$9</f>
        <v>0</v>
      </c>
      <c r="AB9" s="242">
        <f t="shared" ref="AB9:AG9" si="12">AA8*$U$9</f>
        <v>0</v>
      </c>
      <c r="AC9" s="242">
        <f t="shared" si="12"/>
        <v>0</v>
      </c>
      <c r="AD9" s="242">
        <f t="shared" si="12"/>
        <v>0</v>
      </c>
      <c r="AE9" s="242">
        <f t="shared" si="12"/>
        <v>0</v>
      </c>
      <c r="AF9" s="242">
        <f t="shared" si="12"/>
        <v>100</v>
      </c>
      <c r="AG9" s="242">
        <f t="shared" si="12"/>
        <v>100</v>
      </c>
      <c r="AH9" s="227">
        <f>SUM(V9:AG9)</f>
        <v>200</v>
      </c>
      <c r="AI9" s="7" t="s">
        <v>21</v>
      </c>
      <c r="AJ9" s="94">
        <v>3</v>
      </c>
      <c r="AK9" s="137">
        <v>3</v>
      </c>
      <c r="AL9" s="326">
        <f>AJ9*AG8</f>
        <v>300</v>
      </c>
      <c r="AM9" s="327">
        <f>$AJ$9*AL8</f>
        <v>1050</v>
      </c>
      <c r="AN9" s="327">
        <f>$AJ$9*AM8</f>
        <v>1050</v>
      </c>
      <c r="AO9" s="327">
        <f>$AJ$9*AN8</f>
        <v>1050</v>
      </c>
      <c r="AP9" s="327">
        <f>$AJ$9*AO8</f>
        <v>1050</v>
      </c>
      <c r="AQ9" s="327">
        <f>$AJ$9*AP8</f>
        <v>1050</v>
      </c>
      <c r="AR9" s="327">
        <f t="shared" ref="AR9:AW9" si="13">$AK$9*AQ8</f>
        <v>1050</v>
      </c>
      <c r="AS9" s="327">
        <f t="shared" si="13"/>
        <v>1050</v>
      </c>
      <c r="AT9" s="327">
        <f t="shared" si="13"/>
        <v>1050</v>
      </c>
      <c r="AU9" s="327">
        <f t="shared" si="13"/>
        <v>1050</v>
      </c>
      <c r="AV9" s="327">
        <f t="shared" si="13"/>
        <v>1050</v>
      </c>
      <c r="AW9" s="327">
        <f t="shared" si="13"/>
        <v>1050</v>
      </c>
      <c r="AX9" s="328">
        <f>SUM(AL9:AW9)</f>
        <v>11850</v>
      </c>
      <c r="AY9" s="7" t="s">
        <v>21</v>
      </c>
      <c r="AZ9" s="94">
        <v>3</v>
      </c>
      <c r="BA9" s="137">
        <v>3</v>
      </c>
      <c r="BB9" s="417">
        <f>AZ9*AW8</f>
        <v>1050</v>
      </c>
      <c r="BC9" s="418">
        <f>$AZ$9*BB8</f>
        <v>2916.6666666666665</v>
      </c>
      <c r="BD9" s="418">
        <f>$AZ$9*BC8</f>
        <v>2916.6666666666665</v>
      </c>
      <c r="BE9" s="418">
        <f>$AZ$9*BD8</f>
        <v>2916.6666666666665</v>
      </c>
      <c r="BF9" s="418">
        <f>$AZ$9*BE8</f>
        <v>2916.6666666666665</v>
      </c>
      <c r="BG9" s="418">
        <f>$AZ$9*BF8</f>
        <v>2916.6666666666665</v>
      </c>
      <c r="BH9" s="418">
        <f t="shared" ref="BH9:BM9" si="14">$BA$9*BG8</f>
        <v>2916.6666666666665</v>
      </c>
      <c r="BI9" s="418">
        <f t="shared" si="14"/>
        <v>2916.6666666666665</v>
      </c>
      <c r="BJ9" s="418">
        <f t="shared" si="14"/>
        <v>2916.6666666666665</v>
      </c>
      <c r="BK9" s="418">
        <f t="shared" si="14"/>
        <v>2916.6666666666665</v>
      </c>
      <c r="BL9" s="418">
        <f t="shared" si="14"/>
        <v>2916.6666666666665</v>
      </c>
      <c r="BM9" s="418">
        <f t="shared" si="14"/>
        <v>2916.6666666666665</v>
      </c>
      <c r="BN9" s="419">
        <f>SUM(BB9:BM9)</f>
        <v>33133.333333333336</v>
      </c>
      <c r="BO9" s="7" t="s">
        <v>21</v>
      </c>
      <c r="BP9" s="94">
        <v>5</v>
      </c>
      <c r="BQ9" s="137">
        <v>5</v>
      </c>
      <c r="BR9" s="417">
        <f>BP9*BM8</f>
        <v>4861.1111111111113</v>
      </c>
      <c r="BS9" s="418">
        <f>$BP$9*BR8</f>
        <v>5468.75</v>
      </c>
      <c r="BT9" s="418">
        <f>$BP$9*BS8</f>
        <v>5468.75</v>
      </c>
      <c r="BU9" s="418">
        <f>$BP$9*BT8</f>
        <v>5468.75</v>
      </c>
      <c r="BV9" s="418">
        <f>$BP$9*BU8</f>
        <v>5468.75</v>
      </c>
      <c r="BW9" s="418">
        <f>$BP$9*BV8</f>
        <v>5468.75</v>
      </c>
      <c r="BX9" s="418">
        <f t="shared" ref="BX9:CC9" si="15">$BP$9*BW8</f>
        <v>5468.75</v>
      </c>
      <c r="BY9" s="418">
        <f t="shared" si="15"/>
        <v>5468.75</v>
      </c>
      <c r="BZ9" s="418">
        <f t="shared" si="15"/>
        <v>5468.75</v>
      </c>
      <c r="CA9" s="418">
        <f t="shared" si="15"/>
        <v>5468.75</v>
      </c>
      <c r="CB9" s="418">
        <f t="shared" si="15"/>
        <v>5468.75</v>
      </c>
      <c r="CC9" s="418">
        <f t="shared" si="15"/>
        <v>5468.75</v>
      </c>
      <c r="CD9" s="419">
        <f>SUM(BR9:CC9)</f>
        <v>65017.361111111109</v>
      </c>
    </row>
    <row r="10" spans="2:82" outlineLevel="1" x14ac:dyDescent="0.2">
      <c r="B10" s="74" t="s">
        <v>154</v>
      </c>
      <c r="C10" s="7" t="s">
        <v>153</v>
      </c>
      <c r="D10" s="94">
        <v>1</v>
      </c>
      <c r="E10" s="137"/>
      <c r="F10" s="22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f>$D10</f>
        <v>1</v>
      </c>
      <c r="N10" s="23">
        <f t="shared" ref="N10:Q12" si="16">$D10</f>
        <v>1</v>
      </c>
      <c r="O10" s="23">
        <f t="shared" si="16"/>
        <v>1</v>
      </c>
      <c r="P10" s="23">
        <f t="shared" si="16"/>
        <v>1</v>
      </c>
      <c r="Q10" s="95">
        <f t="shared" si="16"/>
        <v>1</v>
      </c>
      <c r="R10" s="18"/>
      <c r="S10" s="7" t="s">
        <v>153</v>
      </c>
      <c r="T10" s="94">
        <v>0.25</v>
      </c>
      <c r="U10" s="137"/>
      <c r="V10" s="228">
        <f t="shared" ref="V10:AB10" si="17">$T10</f>
        <v>0.25</v>
      </c>
      <c r="W10" s="229">
        <f>$T10</f>
        <v>0.25</v>
      </c>
      <c r="X10" s="229">
        <f t="shared" si="17"/>
        <v>0.25</v>
      </c>
      <c r="Y10" s="229">
        <f t="shared" si="17"/>
        <v>0.25</v>
      </c>
      <c r="Z10" s="229">
        <f t="shared" si="17"/>
        <v>0.25</v>
      </c>
      <c r="AA10" s="229">
        <f t="shared" si="17"/>
        <v>0.25</v>
      </c>
      <c r="AB10" s="229">
        <f t="shared" si="17"/>
        <v>0.25</v>
      </c>
      <c r="AC10" s="229">
        <f>$T10</f>
        <v>0.25</v>
      </c>
      <c r="AD10" s="229">
        <f>$T10</f>
        <v>0.25</v>
      </c>
      <c r="AE10" s="229">
        <f>$T10</f>
        <v>0.25</v>
      </c>
      <c r="AF10" s="229">
        <f>$T10</f>
        <v>0.25</v>
      </c>
      <c r="AG10" s="229">
        <f>$T10</f>
        <v>0.25</v>
      </c>
      <c r="AH10" s="227"/>
      <c r="AI10" s="7" t="s">
        <v>153</v>
      </c>
      <c r="AJ10" s="94">
        <v>0.25</v>
      </c>
      <c r="AK10" s="137"/>
      <c r="AL10" s="329">
        <f>$AJ10</f>
        <v>0.25</v>
      </c>
      <c r="AM10" s="330">
        <f>$AJ10</f>
        <v>0.25</v>
      </c>
      <c r="AN10" s="330">
        <f t="shared" ref="AN10:AW10" si="18">$AJ10</f>
        <v>0.25</v>
      </c>
      <c r="AO10" s="330">
        <f t="shared" si="18"/>
        <v>0.25</v>
      </c>
      <c r="AP10" s="330">
        <f t="shared" si="18"/>
        <v>0.25</v>
      </c>
      <c r="AQ10" s="330">
        <f t="shared" si="18"/>
        <v>0.25</v>
      </c>
      <c r="AR10" s="330">
        <f t="shared" si="18"/>
        <v>0.25</v>
      </c>
      <c r="AS10" s="330">
        <f t="shared" si="18"/>
        <v>0.25</v>
      </c>
      <c r="AT10" s="330">
        <f t="shared" si="18"/>
        <v>0.25</v>
      </c>
      <c r="AU10" s="330">
        <f t="shared" si="18"/>
        <v>0.25</v>
      </c>
      <c r="AV10" s="330">
        <f t="shared" si="18"/>
        <v>0.25</v>
      </c>
      <c r="AW10" s="330">
        <f t="shared" si="18"/>
        <v>0.25</v>
      </c>
      <c r="AX10" s="328"/>
      <c r="AY10" s="7" t="s">
        <v>153</v>
      </c>
      <c r="AZ10" s="94">
        <v>0.25</v>
      </c>
      <c r="BA10" s="137"/>
      <c r="BB10" s="420">
        <f>$AZ10</f>
        <v>0.25</v>
      </c>
      <c r="BC10" s="421">
        <f t="shared" ref="BC10:BM10" si="19">$AZ10</f>
        <v>0.25</v>
      </c>
      <c r="BD10" s="421">
        <f t="shared" si="19"/>
        <v>0.25</v>
      </c>
      <c r="BE10" s="421">
        <f t="shared" si="19"/>
        <v>0.25</v>
      </c>
      <c r="BF10" s="421">
        <f t="shared" si="19"/>
        <v>0.25</v>
      </c>
      <c r="BG10" s="421">
        <f t="shared" si="19"/>
        <v>0.25</v>
      </c>
      <c r="BH10" s="421">
        <f t="shared" si="19"/>
        <v>0.25</v>
      </c>
      <c r="BI10" s="421">
        <f t="shared" si="19"/>
        <v>0.25</v>
      </c>
      <c r="BJ10" s="421">
        <f t="shared" si="19"/>
        <v>0.25</v>
      </c>
      <c r="BK10" s="421">
        <f t="shared" si="19"/>
        <v>0.25</v>
      </c>
      <c r="BL10" s="421">
        <f t="shared" si="19"/>
        <v>0.25</v>
      </c>
      <c r="BM10" s="421">
        <f t="shared" si="19"/>
        <v>0.25</v>
      </c>
      <c r="BN10" s="419"/>
      <c r="BO10" s="7" t="s">
        <v>153</v>
      </c>
      <c r="BP10" s="94">
        <v>0.25</v>
      </c>
      <c r="BQ10" s="137"/>
      <c r="BR10" s="420">
        <f>$AZ10</f>
        <v>0.25</v>
      </c>
      <c r="BS10" s="421">
        <f t="shared" ref="BS10:CC10" si="20">$AZ10</f>
        <v>0.25</v>
      </c>
      <c r="BT10" s="421">
        <f t="shared" si="20"/>
        <v>0.25</v>
      </c>
      <c r="BU10" s="421">
        <f t="shared" si="20"/>
        <v>0.25</v>
      </c>
      <c r="BV10" s="421">
        <f t="shared" si="20"/>
        <v>0.25</v>
      </c>
      <c r="BW10" s="421">
        <f t="shared" si="20"/>
        <v>0.25</v>
      </c>
      <c r="BX10" s="421">
        <f t="shared" si="20"/>
        <v>0.25</v>
      </c>
      <c r="BY10" s="421">
        <f t="shared" si="20"/>
        <v>0.25</v>
      </c>
      <c r="BZ10" s="421">
        <f t="shared" si="20"/>
        <v>0.25</v>
      </c>
      <c r="CA10" s="421">
        <f t="shared" si="20"/>
        <v>0.25</v>
      </c>
      <c r="CB10" s="421">
        <f t="shared" si="20"/>
        <v>0.25</v>
      </c>
      <c r="CC10" s="421">
        <f t="shared" si="20"/>
        <v>0.25</v>
      </c>
      <c r="CD10" s="419"/>
    </row>
    <row r="11" spans="2:82" outlineLevel="1" x14ac:dyDescent="0.2">
      <c r="B11" s="74" t="s">
        <v>155</v>
      </c>
      <c r="F11" s="16">
        <f>F10*D20</f>
        <v>0</v>
      </c>
      <c r="G11" s="17">
        <f t="shared" ref="G11:Q11" si="21">G10*F20</f>
        <v>0</v>
      </c>
      <c r="H11" s="17">
        <f t="shared" si="21"/>
        <v>0</v>
      </c>
      <c r="I11" s="17">
        <f t="shared" si="21"/>
        <v>0</v>
      </c>
      <c r="J11" s="17">
        <f t="shared" si="21"/>
        <v>0</v>
      </c>
      <c r="K11" s="17">
        <f t="shared" si="21"/>
        <v>0</v>
      </c>
      <c r="L11" s="17">
        <f t="shared" si="21"/>
        <v>0</v>
      </c>
      <c r="M11" s="17">
        <f t="shared" si="21"/>
        <v>0</v>
      </c>
      <c r="N11" s="17">
        <f t="shared" si="21"/>
        <v>0</v>
      </c>
      <c r="O11" s="17">
        <f t="shared" si="21"/>
        <v>0</v>
      </c>
      <c r="P11" s="17">
        <f t="shared" si="21"/>
        <v>0</v>
      </c>
      <c r="Q11" s="19">
        <f t="shared" si="21"/>
        <v>0</v>
      </c>
      <c r="R11" s="18">
        <f>SUM(F11:Q11)</f>
        <v>0</v>
      </c>
      <c r="S11" s="1"/>
      <c r="T11" s="1"/>
      <c r="U11" s="1"/>
      <c r="V11" s="241">
        <f>V10*Q20</f>
        <v>0</v>
      </c>
      <c r="W11" s="242">
        <f>W10*V20</f>
        <v>0</v>
      </c>
      <c r="X11" s="242">
        <f t="shared" ref="X11:AG11" si="22">X10*W20</f>
        <v>0</v>
      </c>
      <c r="Y11" s="242">
        <f t="shared" si="22"/>
        <v>0</v>
      </c>
      <c r="Z11" s="242">
        <f t="shared" si="22"/>
        <v>0</v>
      </c>
      <c r="AA11" s="242">
        <f t="shared" si="22"/>
        <v>0</v>
      </c>
      <c r="AB11" s="242">
        <f t="shared" si="22"/>
        <v>0</v>
      </c>
      <c r="AC11" s="242">
        <f t="shared" si="22"/>
        <v>0</v>
      </c>
      <c r="AD11" s="242">
        <f t="shared" si="22"/>
        <v>0</v>
      </c>
      <c r="AE11" s="242">
        <f t="shared" si="22"/>
        <v>0</v>
      </c>
      <c r="AF11" s="242">
        <f t="shared" si="22"/>
        <v>22.5</v>
      </c>
      <c r="AG11" s="249">
        <f t="shared" si="22"/>
        <v>61.875</v>
      </c>
      <c r="AH11" s="227">
        <f>SUM(V11:AG11)</f>
        <v>84.375</v>
      </c>
      <c r="AI11" s="1"/>
      <c r="AJ11" s="1"/>
      <c r="AK11" s="1"/>
      <c r="AL11" s="326">
        <f>AL10*AG20</f>
        <v>91.40625</v>
      </c>
      <c r="AM11" s="327">
        <f t="shared" ref="AM11:AW11" si="23">AM10*AL20</f>
        <v>218.0546875</v>
      </c>
      <c r="AN11" s="327">
        <f t="shared" si="23"/>
        <v>485.541015625</v>
      </c>
      <c r="AO11" s="327">
        <f t="shared" si="23"/>
        <v>686.15576171875</v>
      </c>
      <c r="AP11" s="327">
        <f t="shared" si="23"/>
        <v>836.6168212890625</v>
      </c>
      <c r="AQ11" s="327">
        <f t="shared" si="23"/>
        <v>949.46261596679688</v>
      </c>
      <c r="AR11" s="327">
        <f t="shared" si="23"/>
        <v>1034.0969619750977</v>
      </c>
      <c r="AS11" s="327">
        <f t="shared" si="23"/>
        <v>1097.5727214813232</v>
      </c>
      <c r="AT11" s="327">
        <f t="shared" si="23"/>
        <v>1145.1795411109924</v>
      </c>
      <c r="AU11" s="327">
        <f t="shared" si="23"/>
        <v>1180.8846558332443</v>
      </c>
      <c r="AV11" s="327">
        <f t="shared" si="23"/>
        <v>1207.6634918749332</v>
      </c>
      <c r="AW11" s="327">
        <f t="shared" si="23"/>
        <v>1227.7476189061999</v>
      </c>
      <c r="AX11" s="328">
        <f>SUM(AL11:AW11)</f>
        <v>10160.3821432814</v>
      </c>
      <c r="AY11" s="1"/>
      <c r="AZ11" s="1"/>
      <c r="BA11" s="1"/>
      <c r="BB11" s="417">
        <f>BB10*AW20</f>
        <v>1242.8107141796499</v>
      </c>
      <c r="BC11" s="418">
        <f t="shared" ref="BC11:BM11" si="24">BC10*BB20</f>
        <v>1397.2191467458485</v>
      </c>
      <c r="BD11" s="418">
        <f t="shared" si="24"/>
        <v>1942.3588045038309</v>
      </c>
      <c r="BE11" s="418">
        <f t="shared" si="24"/>
        <v>2351.2135478223177</v>
      </c>
      <c r="BF11" s="418">
        <f t="shared" si="24"/>
        <v>2657.8546053111827</v>
      </c>
      <c r="BG11" s="418">
        <f t="shared" si="24"/>
        <v>2887.8353984278315</v>
      </c>
      <c r="BH11" s="418">
        <f t="shared" si="24"/>
        <v>3060.3209932653181</v>
      </c>
      <c r="BI11" s="418">
        <f t="shared" si="24"/>
        <v>3189.6851893934327</v>
      </c>
      <c r="BJ11" s="418">
        <f t="shared" si="24"/>
        <v>3286.7083364895188</v>
      </c>
      <c r="BK11" s="418">
        <f t="shared" si="24"/>
        <v>3359.4756968115835</v>
      </c>
      <c r="BL11" s="418">
        <f t="shared" si="24"/>
        <v>3414.0512170531319</v>
      </c>
      <c r="BM11" s="418">
        <f t="shared" si="24"/>
        <v>3454.9828572342931</v>
      </c>
      <c r="BN11" s="419">
        <f>SUM(BB11:BM11)</f>
        <v>32244.516507237939</v>
      </c>
      <c r="BO11" s="1"/>
      <c r="BP11" s="1"/>
      <c r="BQ11" s="1"/>
      <c r="BR11" s="417">
        <f>BR10*BM20</f>
        <v>3485.6815873701644</v>
      </c>
      <c r="BS11" s="418">
        <f t="shared" ref="BS11:CC11" si="25">BS10*BR20</f>
        <v>3983.8792460831792</v>
      </c>
      <c r="BT11" s="418">
        <f t="shared" si="25"/>
        <v>4497.2844345623844</v>
      </c>
      <c r="BU11" s="418">
        <f t="shared" si="25"/>
        <v>4882.3383259217881</v>
      </c>
      <c r="BV11" s="418">
        <f t="shared" si="25"/>
        <v>5171.128744441341</v>
      </c>
      <c r="BW11" s="418">
        <f t="shared" si="25"/>
        <v>5387.7215583310062</v>
      </c>
      <c r="BX11" s="418">
        <f t="shared" si="25"/>
        <v>5550.1661687482547</v>
      </c>
      <c r="BY11" s="418">
        <f t="shared" si="25"/>
        <v>5671.9996265611908</v>
      </c>
      <c r="BZ11" s="418">
        <f t="shared" si="25"/>
        <v>5763.3747199208929</v>
      </c>
      <c r="CA11" s="418">
        <f t="shared" si="25"/>
        <v>5831.9060399406699</v>
      </c>
      <c r="CB11" s="418">
        <f t="shared" si="25"/>
        <v>5883.3045299555024</v>
      </c>
      <c r="CC11" s="418">
        <f t="shared" si="25"/>
        <v>5921.853397466627</v>
      </c>
      <c r="CD11" s="419">
        <f>SUM(BR11:CC11)</f>
        <v>62030.638379302996</v>
      </c>
    </row>
    <row r="12" spans="2:82" outlineLevel="1" x14ac:dyDescent="0.2">
      <c r="B12" s="74" t="s">
        <v>156</v>
      </c>
      <c r="C12" s="7" t="s">
        <v>158</v>
      </c>
      <c r="D12" s="94">
        <v>0</v>
      </c>
      <c r="E12" s="137"/>
      <c r="F12" s="22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f>$D12</f>
        <v>0</v>
      </c>
      <c r="N12" s="23">
        <f>$D12</f>
        <v>0</v>
      </c>
      <c r="O12" s="23">
        <f t="shared" si="16"/>
        <v>0</v>
      </c>
      <c r="P12" s="23">
        <f t="shared" si="16"/>
        <v>0</v>
      </c>
      <c r="Q12" s="95">
        <f t="shared" si="16"/>
        <v>0</v>
      </c>
      <c r="R12" s="18"/>
      <c r="S12" s="7" t="s">
        <v>158</v>
      </c>
      <c r="T12" s="92">
        <v>0.125</v>
      </c>
      <c r="U12" s="8"/>
      <c r="V12" s="229">
        <f>$T$12</f>
        <v>0.125</v>
      </c>
      <c r="W12" s="229">
        <f t="shared" ref="W12:AG12" si="26">$T$12</f>
        <v>0.125</v>
      </c>
      <c r="X12" s="229">
        <f t="shared" si="26"/>
        <v>0.125</v>
      </c>
      <c r="Y12" s="229">
        <f t="shared" si="26"/>
        <v>0.125</v>
      </c>
      <c r="Z12" s="229">
        <f t="shared" si="26"/>
        <v>0.125</v>
      </c>
      <c r="AA12" s="229">
        <f t="shared" si="26"/>
        <v>0.125</v>
      </c>
      <c r="AB12" s="229">
        <f t="shared" si="26"/>
        <v>0.125</v>
      </c>
      <c r="AC12" s="229">
        <f t="shared" si="26"/>
        <v>0.125</v>
      </c>
      <c r="AD12" s="229">
        <f t="shared" si="26"/>
        <v>0.125</v>
      </c>
      <c r="AE12" s="229">
        <f t="shared" si="26"/>
        <v>0.125</v>
      </c>
      <c r="AF12" s="229">
        <f t="shared" si="26"/>
        <v>0.125</v>
      </c>
      <c r="AG12" s="229">
        <f t="shared" si="26"/>
        <v>0.125</v>
      </c>
      <c r="AH12" s="227"/>
      <c r="AI12" s="7" t="s">
        <v>158</v>
      </c>
      <c r="AJ12" s="92">
        <v>0.125</v>
      </c>
      <c r="AK12" s="8"/>
      <c r="AL12" s="330">
        <f>$AJ$12</f>
        <v>0.125</v>
      </c>
      <c r="AM12" s="330">
        <f>$AJ$12</f>
        <v>0.125</v>
      </c>
      <c r="AN12" s="330">
        <f t="shared" ref="AN12:AW12" si="27">$AJ$12</f>
        <v>0.125</v>
      </c>
      <c r="AO12" s="330">
        <f t="shared" si="27"/>
        <v>0.125</v>
      </c>
      <c r="AP12" s="330">
        <f t="shared" si="27"/>
        <v>0.125</v>
      </c>
      <c r="AQ12" s="330">
        <f t="shared" si="27"/>
        <v>0.125</v>
      </c>
      <c r="AR12" s="330">
        <f t="shared" si="27"/>
        <v>0.125</v>
      </c>
      <c r="AS12" s="330">
        <f t="shared" si="27"/>
        <v>0.125</v>
      </c>
      <c r="AT12" s="330">
        <f t="shared" si="27"/>
        <v>0.125</v>
      </c>
      <c r="AU12" s="330">
        <f t="shared" si="27"/>
        <v>0.125</v>
      </c>
      <c r="AV12" s="330">
        <f t="shared" si="27"/>
        <v>0.125</v>
      </c>
      <c r="AW12" s="330">
        <f t="shared" si="27"/>
        <v>0.125</v>
      </c>
      <c r="AX12" s="328"/>
      <c r="AY12" s="7" t="s">
        <v>158</v>
      </c>
      <c r="AZ12" s="92">
        <v>0.125</v>
      </c>
      <c r="BA12" s="8"/>
      <c r="BB12" s="491">
        <f>$AZ$12</f>
        <v>0.125</v>
      </c>
      <c r="BC12" s="491">
        <f t="shared" ref="BC12:BM12" si="28">$AZ$12</f>
        <v>0.125</v>
      </c>
      <c r="BD12" s="491">
        <f t="shared" si="28"/>
        <v>0.125</v>
      </c>
      <c r="BE12" s="491">
        <f t="shared" si="28"/>
        <v>0.125</v>
      </c>
      <c r="BF12" s="491">
        <f t="shared" si="28"/>
        <v>0.125</v>
      </c>
      <c r="BG12" s="491">
        <f t="shared" si="28"/>
        <v>0.125</v>
      </c>
      <c r="BH12" s="491">
        <f t="shared" si="28"/>
        <v>0.125</v>
      </c>
      <c r="BI12" s="491">
        <f t="shared" si="28"/>
        <v>0.125</v>
      </c>
      <c r="BJ12" s="491">
        <f t="shared" si="28"/>
        <v>0.125</v>
      </c>
      <c r="BK12" s="491">
        <f t="shared" si="28"/>
        <v>0.125</v>
      </c>
      <c r="BL12" s="491">
        <f t="shared" si="28"/>
        <v>0.125</v>
      </c>
      <c r="BM12" s="491">
        <f t="shared" si="28"/>
        <v>0.125</v>
      </c>
      <c r="BN12" s="419"/>
      <c r="BO12" s="7" t="s">
        <v>158</v>
      </c>
      <c r="BP12" s="92">
        <v>0.125</v>
      </c>
      <c r="BQ12" s="8"/>
      <c r="BR12" s="491">
        <f>$AZ$12</f>
        <v>0.125</v>
      </c>
      <c r="BS12" s="491">
        <f t="shared" ref="BS12:CC12" si="29">$AZ$12</f>
        <v>0.125</v>
      </c>
      <c r="BT12" s="491">
        <f t="shared" si="29"/>
        <v>0.125</v>
      </c>
      <c r="BU12" s="491">
        <f t="shared" si="29"/>
        <v>0.125</v>
      </c>
      <c r="BV12" s="491">
        <f t="shared" si="29"/>
        <v>0.125</v>
      </c>
      <c r="BW12" s="491">
        <f t="shared" si="29"/>
        <v>0.125</v>
      </c>
      <c r="BX12" s="491">
        <f t="shared" si="29"/>
        <v>0.125</v>
      </c>
      <c r="BY12" s="491">
        <f t="shared" si="29"/>
        <v>0.125</v>
      </c>
      <c r="BZ12" s="491">
        <f t="shared" si="29"/>
        <v>0.125</v>
      </c>
      <c r="CA12" s="491">
        <f t="shared" si="29"/>
        <v>0.125</v>
      </c>
      <c r="CB12" s="491">
        <f t="shared" si="29"/>
        <v>0.125</v>
      </c>
      <c r="CC12" s="491">
        <f t="shared" si="29"/>
        <v>0.125</v>
      </c>
      <c r="CD12" s="419"/>
    </row>
    <row r="13" spans="2:82" outlineLevel="1" x14ac:dyDescent="0.2">
      <c r="B13" s="74" t="s">
        <v>157</v>
      </c>
      <c r="F13" s="16">
        <f>F12*D22</f>
        <v>0</v>
      </c>
      <c r="G13" s="17">
        <f t="shared" ref="G13:M13" si="30">G12*F22</f>
        <v>0</v>
      </c>
      <c r="H13" s="17">
        <f t="shared" si="30"/>
        <v>0</v>
      </c>
      <c r="I13" s="17">
        <f t="shared" si="30"/>
        <v>0</v>
      </c>
      <c r="J13" s="17">
        <f t="shared" si="30"/>
        <v>0</v>
      </c>
      <c r="K13" s="17">
        <f t="shared" si="30"/>
        <v>0</v>
      </c>
      <c r="L13" s="17">
        <f t="shared" si="30"/>
        <v>0</v>
      </c>
      <c r="M13" s="17">
        <f t="shared" si="30"/>
        <v>0</v>
      </c>
      <c r="N13" s="17">
        <f>N12*M19</f>
        <v>0</v>
      </c>
      <c r="O13" s="17">
        <f>O12*N19</f>
        <v>0</v>
      </c>
      <c r="P13" s="17">
        <f>P12*O19</f>
        <v>0</v>
      </c>
      <c r="Q13" s="17">
        <f>Q12*P19</f>
        <v>0</v>
      </c>
      <c r="R13" s="18">
        <f>SUM(F13:Q13)</f>
        <v>0</v>
      </c>
      <c r="S13" s="1"/>
      <c r="T13" s="1"/>
      <c r="U13" s="303"/>
      <c r="V13" s="242">
        <f>V12*Q19</f>
        <v>0</v>
      </c>
      <c r="W13" s="242">
        <f>W12*V19</f>
        <v>0</v>
      </c>
      <c r="X13" s="242">
        <f t="shared" ref="X13:AG13" si="31">X12*W19</f>
        <v>0</v>
      </c>
      <c r="Y13" s="242">
        <f t="shared" si="31"/>
        <v>0</v>
      </c>
      <c r="Z13" s="242">
        <f t="shared" si="31"/>
        <v>0</v>
      </c>
      <c r="AA13" s="242">
        <f t="shared" si="31"/>
        <v>0</v>
      </c>
      <c r="AB13" s="242">
        <f t="shared" si="31"/>
        <v>0</v>
      </c>
      <c r="AC13" s="242">
        <f t="shared" si="31"/>
        <v>0</v>
      </c>
      <c r="AD13" s="242">
        <f t="shared" si="31"/>
        <v>0</v>
      </c>
      <c r="AE13" s="242">
        <f t="shared" si="31"/>
        <v>0</v>
      </c>
      <c r="AF13" s="242">
        <f t="shared" si="31"/>
        <v>0.625</v>
      </c>
      <c r="AG13" s="242">
        <f t="shared" si="31"/>
        <v>1.796875</v>
      </c>
      <c r="AH13" s="227">
        <f>SUM(V13:AG13)</f>
        <v>2.421875</v>
      </c>
      <c r="AI13" s="1"/>
      <c r="AJ13" s="1"/>
      <c r="AK13" s="303"/>
      <c r="AL13" s="327">
        <f>AL12*AG19</f>
        <v>2.822265625</v>
      </c>
      <c r="AM13" s="327">
        <f>AM12*AL19</f>
        <v>6.531982421875</v>
      </c>
      <c r="AN13" s="327">
        <f t="shared" ref="AN13:AW13" si="32">AN12*AM19</f>
        <v>14.465484619140625</v>
      </c>
      <c r="AO13" s="327">
        <f t="shared" si="32"/>
        <v>21.407299041748047</v>
      </c>
      <c r="AP13" s="327">
        <f t="shared" si="32"/>
        <v>27.481386661529541</v>
      </c>
      <c r="AQ13" s="327">
        <f t="shared" si="32"/>
        <v>32.796213328838348</v>
      </c>
      <c r="AR13" s="327">
        <f t="shared" si="32"/>
        <v>37.446686662733555</v>
      </c>
      <c r="AS13" s="327">
        <f t="shared" si="32"/>
        <v>41.51585082989186</v>
      </c>
      <c r="AT13" s="327">
        <f t="shared" si="32"/>
        <v>45.076369476155378</v>
      </c>
      <c r="AU13" s="327">
        <f t="shared" si="32"/>
        <v>48.191823291635956</v>
      </c>
      <c r="AV13" s="327">
        <f t="shared" si="32"/>
        <v>50.917845380181461</v>
      </c>
      <c r="AW13" s="327">
        <f t="shared" si="32"/>
        <v>53.303114707658779</v>
      </c>
      <c r="AX13" s="328">
        <f>SUM(AL13:AW13)</f>
        <v>381.95632204638855</v>
      </c>
      <c r="AY13" s="1"/>
      <c r="AZ13" s="1"/>
      <c r="BA13" s="303"/>
      <c r="BB13" s="418">
        <f>BB12*AW19</f>
        <v>55.390225369201431</v>
      </c>
      <c r="BC13" s="418">
        <f t="shared" ref="BC13:BM13" si="33">BC12*BB19</f>
        <v>61.105336086940142</v>
      </c>
      <c r="BD13" s="418">
        <f t="shared" si="33"/>
        <v>77.772724631628179</v>
      </c>
      <c r="BE13" s="418">
        <f t="shared" si="33"/>
        <v>92.356689608230212</v>
      </c>
      <c r="BF13" s="418">
        <f t="shared" si="33"/>
        <v>105.11765896275699</v>
      </c>
      <c r="BG13" s="418">
        <f t="shared" si="33"/>
        <v>116.28350714796791</v>
      </c>
      <c r="BH13" s="418">
        <f t="shared" si="33"/>
        <v>126.05362431002747</v>
      </c>
      <c r="BI13" s="418">
        <f t="shared" si="33"/>
        <v>134.60247682682959</v>
      </c>
      <c r="BJ13" s="418">
        <f t="shared" si="33"/>
        <v>142.08272277903146</v>
      </c>
      <c r="BK13" s="418">
        <f t="shared" si="33"/>
        <v>148.6279379872081</v>
      </c>
      <c r="BL13" s="418">
        <f t="shared" si="33"/>
        <v>154.35500129436264</v>
      </c>
      <c r="BM13" s="418">
        <f t="shared" si="33"/>
        <v>159.36618168812285</v>
      </c>
      <c r="BN13" s="419">
        <f>SUM(BB13:BM13)</f>
        <v>1373.114086692307</v>
      </c>
      <c r="BO13" s="1"/>
      <c r="BP13" s="1"/>
      <c r="BQ13" s="303"/>
      <c r="BR13" s="418">
        <f>BR12*BM19</f>
        <v>163.75096453266306</v>
      </c>
      <c r="BS13" s="418">
        <f t="shared" ref="BS13:CC13" si="34">BS12*BR19</f>
        <v>180.49997591052463</v>
      </c>
      <c r="BT13" s="418">
        <f t="shared" si="34"/>
        <v>198.95310392170904</v>
      </c>
      <c r="BU13" s="418">
        <f t="shared" si="34"/>
        <v>215.09959093149541</v>
      </c>
      <c r="BV13" s="418">
        <f t="shared" si="34"/>
        <v>229.22776706505849</v>
      </c>
      <c r="BW13" s="418">
        <f t="shared" si="34"/>
        <v>241.5899211819262</v>
      </c>
      <c r="BX13" s="418">
        <f t="shared" si="34"/>
        <v>252.40680603418545</v>
      </c>
      <c r="BY13" s="418">
        <f t="shared" si="34"/>
        <v>261.87158027991228</v>
      </c>
      <c r="BZ13" s="418">
        <f t="shared" si="34"/>
        <v>270.15325774492322</v>
      </c>
      <c r="CA13" s="418">
        <f t="shared" si="34"/>
        <v>277.3997255268078</v>
      </c>
      <c r="CB13" s="418">
        <f t="shared" si="34"/>
        <v>283.74038483595683</v>
      </c>
      <c r="CC13" s="418">
        <f t="shared" si="34"/>
        <v>289.28846173146223</v>
      </c>
      <c r="CD13" s="419">
        <f>SUM(BR13:CC13)</f>
        <v>2863.9815396966242</v>
      </c>
    </row>
    <row r="14" spans="2:82" outlineLevel="1" x14ac:dyDescent="0.2">
      <c r="B14" s="74" t="s">
        <v>159</v>
      </c>
      <c r="C14" s="7" t="s">
        <v>159</v>
      </c>
      <c r="D14" s="94">
        <v>0</v>
      </c>
      <c r="E14" s="137"/>
      <c r="F14" s="22">
        <f>$D$14</f>
        <v>0</v>
      </c>
      <c r="G14" s="23">
        <f t="shared" ref="G14:Q14" si="35">$D$14</f>
        <v>0</v>
      </c>
      <c r="H14" s="23">
        <f t="shared" si="35"/>
        <v>0</v>
      </c>
      <c r="I14" s="23">
        <f t="shared" si="35"/>
        <v>0</v>
      </c>
      <c r="J14" s="23">
        <f t="shared" si="35"/>
        <v>0</v>
      </c>
      <c r="K14" s="23">
        <f t="shared" si="35"/>
        <v>0</v>
      </c>
      <c r="L14" s="23">
        <f t="shared" si="35"/>
        <v>0</v>
      </c>
      <c r="M14" s="23">
        <f t="shared" si="35"/>
        <v>0</v>
      </c>
      <c r="N14" s="23">
        <f t="shared" si="35"/>
        <v>0</v>
      </c>
      <c r="O14" s="23">
        <f t="shared" si="35"/>
        <v>0</v>
      </c>
      <c r="P14" s="23">
        <f t="shared" si="35"/>
        <v>0</v>
      </c>
      <c r="Q14" s="23">
        <f t="shared" si="35"/>
        <v>0</v>
      </c>
      <c r="R14" s="16"/>
      <c r="S14" s="7" t="s">
        <v>159</v>
      </c>
      <c r="T14" s="92">
        <v>0.05</v>
      </c>
      <c r="U14" s="304"/>
      <c r="V14" s="229">
        <f>$T$14</f>
        <v>0.05</v>
      </c>
      <c r="W14" s="229">
        <f t="shared" ref="W14:AG14" si="36">$T$14</f>
        <v>0.05</v>
      </c>
      <c r="X14" s="229">
        <f t="shared" si="36"/>
        <v>0.05</v>
      </c>
      <c r="Y14" s="229">
        <f t="shared" si="36"/>
        <v>0.05</v>
      </c>
      <c r="Z14" s="229">
        <f t="shared" si="36"/>
        <v>0.05</v>
      </c>
      <c r="AA14" s="229">
        <f t="shared" si="36"/>
        <v>0.05</v>
      </c>
      <c r="AB14" s="229">
        <f t="shared" si="36"/>
        <v>0.05</v>
      </c>
      <c r="AC14" s="229">
        <f t="shared" si="36"/>
        <v>0.05</v>
      </c>
      <c r="AD14" s="229">
        <f t="shared" si="36"/>
        <v>0.05</v>
      </c>
      <c r="AE14" s="229">
        <f t="shared" si="36"/>
        <v>0.05</v>
      </c>
      <c r="AF14" s="229">
        <f t="shared" si="36"/>
        <v>0.05</v>
      </c>
      <c r="AG14" s="229">
        <f t="shared" si="36"/>
        <v>0.05</v>
      </c>
      <c r="AH14" s="227"/>
      <c r="AI14" s="7" t="s">
        <v>159</v>
      </c>
      <c r="AJ14" s="92">
        <v>0.05</v>
      </c>
      <c r="AK14" s="304"/>
      <c r="AL14" s="330">
        <f>$AJ$14</f>
        <v>0.05</v>
      </c>
      <c r="AM14" s="330">
        <f>$AJ$14</f>
        <v>0.05</v>
      </c>
      <c r="AN14" s="330">
        <f t="shared" ref="AN14:AW14" si="37">$AJ$14</f>
        <v>0.05</v>
      </c>
      <c r="AO14" s="330">
        <f t="shared" si="37"/>
        <v>0.05</v>
      </c>
      <c r="AP14" s="330">
        <f t="shared" si="37"/>
        <v>0.05</v>
      </c>
      <c r="AQ14" s="330">
        <f t="shared" si="37"/>
        <v>0.05</v>
      </c>
      <c r="AR14" s="330">
        <f t="shared" si="37"/>
        <v>0.05</v>
      </c>
      <c r="AS14" s="330">
        <f t="shared" si="37"/>
        <v>0.05</v>
      </c>
      <c r="AT14" s="330">
        <f t="shared" si="37"/>
        <v>0.05</v>
      </c>
      <c r="AU14" s="330">
        <f t="shared" si="37"/>
        <v>0.05</v>
      </c>
      <c r="AV14" s="330">
        <f t="shared" si="37"/>
        <v>0.05</v>
      </c>
      <c r="AW14" s="330">
        <f t="shared" si="37"/>
        <v>0.05</v>
      </c>
      <c r="AX14" s="328"/>
      <c r="AY14" s="7" t="s">
        <v>159</v>
      </c>
      <c r="AZ14" s="92">
        <v>0.05</v>
      </c>
      <c r="BA14" s="304"/>
      <c r="BB14" s="421">
        <f>$AZ$14</f>
        <v>0.05</v>
      </c>
      <c r="BC14" s="421">
        <f t="shared" ref="BC14:BM14" si="38">$AZ$14</f>
        <v>0.05</v>
      </c>
      <c r="BD14" s="421">
        <f t="shared" si="38"/>
        <v>0.05</v>
      </c>
      <c r="BE14" s="421">
        <f t="shared" si="38"/>
        <v>0.05</v>
      </c>
      <c r="BF14" s="421">
        <f t="shared" si="38"/>
        <v>0.05</v>
      </c>
      <c r="BG14" s="421">
        <f t="shared" si="38"/>
        <v>0.05</v>
      </c>
      <c r="BH14" s="421">
        <f t="shared" si="38"/>
        <v>0.05</v>
      </c>
      <c r="BI14" s="421">
        <f t="shared" si="38"/>
        <v>0.05</v>
      </c>
      <c r="BJ14" s="421">
        <f t="shared" si="38"/>
        <v>0.05</v>
      </c>
      <c r="BK14" s="421">
        <f t="shared" si="38"/>
        <v>0.05</v>
      </c>
      <c r="BL14" s="421">
        <f t="shared" si="38"/>
        <v>0.05</v>
      </c>
      <c r="BM14" s="421">
        <f t="shared" si="38"/>
        <v>0.05</v>
      </c>
      <c r="BN14" s="419"/>
      <c r="BO14" s="7" t="s">
        <v>159</v>
      </c>
      <c r="BP14" s="92">
        <v>0.05</v>
      </c>
      <c r="BQ14" s="304"/>
      <c r="BR14" s="421">
        <f>$AZ$14</f>
        <v>0.05</v>
      </c>
      <c r="BS14" s="421">
        <f t="shared" ref="BS14:CC14" si="39">$AZ$14</f>
        <v>0.05</v>
      </c>
      <c r="BT14" s="421">
        <f t="shared" si="39"/>
        <v>0.05</v>
      </c>
      <c r="BU14" s="421">
        <f t="shared" si="39"/>
        <v>0.05</v>
      </c>
      <c r="BV14" s="421">
        <f t="shared" si="39"/>
        <v>0.05</v>
      </c>
      <c r="BW14" s="421">
        <f t="shared" si="39"/>
        <v>0.05</v>
      </c>
      <c r="BX14" s="421">
        <f t="shared" si="39"/>
        <v>0.05</v>
      </c>
      <c r="BY14" s="421">
        <f t="shared" si="39"/>
        <v>0.05</v>
      </c>
      <c r="BZ14" s="421">
        <f t="shared" si="39"/>
        <v>0.05</v>
      </c>
      <c r="CA14" s="421">
        <f t="shared" si="39"/>
        <v>0.05</v>
      </c>
      <c r="CB14" s="421">
        <f t="shared" si="39"/>
        <v>0.05</v>
      </c>
      <c r="CC14" s="421">
        <f t="shared" si="39"/>
        <v>0.05</v>
      </c>
      <c r="CD14" s="419"/>
    </row>
    <row r="15" spans="2:82" outlineLevel="1" x14ac:dyDescent="0.2">
      <c r="B15" s="74" t="s">
        <v>160</v>
      </c>
      <c r="F15" s="16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8"/>
      <c r="S15" s="1"/>
      <c r="T15" s="1"/>
      <c r="U15" s="303"/>
      <c r="V15" s="242">
        <f>V14*R18</f>
        <v>2.5</v>
      </c>
      <c r="W15" s="242">
        <f t="shared" ref="W15:AG15" si="40">W14*V22</f>
        <v>0.125</v>
      </c>
      <c r="X15" s="242">
        <f t="shared" si="40"/>
        <v>0.11875000000000001</v>
      </c>
      <c r="Y15" s="242">
        <f t="shared" si="40"/>
        <v>0.11281250000000001</v>
      </c>
      <c r="Z15" s="242">
        <f t="shared" si="40"/>
        <v>0.10717187500000001</v>
      </c>
      <c r="AA15" s="242">
        <f t="shared" si="40"/>
        <v>0.10181328125</v>
      </c>
      <c r="AB15" s="242">
        <f t="shared" si="40"/>
        <v>9.6722617187499998E-2</v>
      </c>
      <c r="AC15" s="242">
        <f t="shared" si="40"/>
        <v>9.1886486328125003E-2</v>
      </c>
      <c r="AD15" s="242">
        <f t="shared" si="40"/>
        <v>8.7292162011718744E-2</v>
      </c>
      <c r="AE15" s="242">
        <f t="shared" si="40"/>
        <v>8.2927553911132809E-2</v>
      </c>
      <c r="AF15" s="242">
        <f t="shared" si="40"/>
        <v>0.32878117621557618</v>
      </c>
      <c r="AG15" s="242">
        <f t="shared" si="40"/>
        <v>0.81234211740479734</v>
      </c>
      <c r="AH15" s="227"/>
      <c r="AI15" s="1"/>
      <c r="AJ15" s="1"/>
      <c r="AK15" s="303"/>
      <c r="AL15" s="327">
        <f>AL14*AH18</f>
        <v>1.25</v>
      </c>
      <c r="AM15" s="327">
        <f t="shared" ref="AM15:AW15" si="41">AM14*AL22</f>
        <v>2.1625000000000001</v>
      </c>
      <c r="AN15" s="327">
        <f t="shared" si="41"/>
        <v>4.1543750000000008</v>
      </c>
      <c r="AO15" s="327">
        <f t="shared" si="41"/>
        <v>6.0466562500000007</v>
      </c>
      <c r="AP15" s="327">
        <f t="shared" si="41"/>
        <v>7.8443234375000008</v>
      </c>
      <c r="AQ15" s="327">
        <f t="shared" si="41"/>
        <v>9.5521072656250006</v>
      </c>
      <c r="AR15" s="327">
        <f t="shared" si="41"/>
        <v>11.174501902343749</v>
      </c>
      <c r="AS15" s="327">
        <f t="shared" si="41"/>
        <v>12.715776807226561</v>
      </c>
      <c r="AT15" s="327">
        <f t="shared" si="41"/>
        <v>14.179987966865234</v>
      </c>
      <c r="AU15" s="327">
        <f t="shared" si="41"/>
        <v>15.570988568521972</v>
      </c>
      <c r="AV15" s="327">
        <f t="shared" si="41"/>
        <v>16.892439140095874</v>
      </c>
      <c r="AW15" s="327">
        <f t="shared" si="41"/>
        <v>18.147817183091082</v>
      </c>
      <c r="AX15" s="328"/>
      <c r="AY15" s="1"/>
      <c r="AZ15" s="1"/>
      <c r="BA15" s="303"/>
      <c r="BB15" s="418">
        <f>BB14*AX18</f>
        <v>24.075000000000003</v>
      </c>
      <c r="BC15" s="418">
        <f t="shared" ref="BC15:BM15" si="42">BC14*BB22</f>
        <v>27.926805555555561</v>
      </c>
      <c r="BD15" s="418">
        <f t="shared" si="42"/>
        <v>36.2526875</v>
      </c>
      <c r="BE15" s="418">
        <f t="shared" si="42"/>
        <v>44.162275347222227</v>
      </c>
      <c r="BF15" s="418">
        <f t="shared" si="42"/>
        <v>51.676383802083343</v>
      </c>
      <c r="BG15" s="418">
        <f t="shared" si="42"/>
        <v>58.814786834201392</v>
      </c>
      <c r="BH15" s="418">
        <f t="shared" si="42"/>
        <v>65.596269714713557</v>
      </c>
      <c r="BI15" s="418">
        <f t="shared" si="42"/>
        <v>72.038678451200099</v>
      </c>
      <c r="BJ15" s="418">
        <f t="shared" si="42"/>
        <v>78.158966750862305</v>
      </c>
      <c r="BK15" s="418">
        <f t="shared" si="42"/>
        <v>83.973240635541401</v>
      </c>
      <c r="BL15" s="418">
        <f t="shared" si="42"/>
        <v>89.496800825986554</v>
      </c>
      <c r="BM15" s="418">
        <f t="shared" si="42"/>
        <v>94.744183006909438</v>
      </c>
      <c r="BN15" s="419"/>
      <c r="BO15" s="1"/>
      <c r="BP15" s="1"/>
      <c r="BQ15" s="303"/>
      <c r="BR15" s="418">
        <f>BR14*BN18</f>
        <v>111.99999999999999</v>
      </c>
      <c r="BS15" s="418">
        <f t="shared" ref="BS15:CC15" si="43">BS14*BR22</f>
        <v>121.28715277777776</v>
      </c>
      <c r="BT15" s="418">
        <f t="shared" si="43"/>
        <v>131.62904513888887</v>
      </c>
      <c r="BU15" s="418">
        <f t="shared" si="43"/>
        <v>141.45384288194441</v>
      </c>
      <c r="BV15" s="418">
        <f t="shared" si="43"/>
        <v>150.78740073784721</v>
      </c>
      <c r="BW15" s="418">
        <f t="shared" si="43"/>
        <v>159.65428070095484</v>
      </c>
      <c r="BX15" s="418">
        <f t="shared" si="43"/>
        <v>168.07781666590711</v>
      </c>
      <c r="BY15" s="418">
        <f t="shared" si="43"/>
        <v>176.08017583261176</v>
      </c>
      <c r="BZ15" s="418">
        <f t="shared" si="43"/>
        <v>183.68241704098114</v>
      </c>
      <c r="CA15" s="418">
        <f t="shared" si="43"/>
        <v>190.9045461889321</v>
      </c>
      <c r="CB15" s="418">
        <f t="shared" si="43"/>
        <v>197.7655688794855</v>
      </c>
      <c r="CC15" s="418">
        <f t="shared" si="43"/>
        <v>204.28354043551121</v>
      </c>
      <c r="CD15" s="419"/>
    </row>
    <row r="16" spans="2:82" outlineLevel="1" x14ac:dyDescent="0.2">
      <c r="B16" s="74" t="s">
        <v>191</v>
      </c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  <c r="S16" s="1"/>
      <c r="T16" s="1"/>
      <c r="U16" s="175">
        <v>0</v>
      </c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27">
        <f>AH18*U16</f>
        <v>0</v>
      </c>
      <c r="AI16" s="1"/>
      <c r="AJ16" s="1"/>
      <c r="AK16" s="175">
        <v>0.05</v>
      </c>
      <c r="AL16" s="327">
        <f>AL18*$AK16</f>
        <v>0.97500000000000009</v>
      </c>
      <c r="AM16" s="327">
        <f>(AM18*$AK16)+(AL16-AL17)</f>
        <v>2.953125</v>
      </c>
      <c r="AN16" s="327">
        <f>(AN18*$AK16)+(AM16-AM17)</f>
        <v>4.6839843749999996</v>
      </c>
      <c r="AO16" s="327">
        <f t="shared" ref="AO16:AV16" si="44">(AO18*$AK16)+(AN16-AN17)</f>
        <v>6.198486328125</v>
      </c>
      <c r="AP16" s="327">
        <f t="shared" si="44"/>
        <v>7.5236755371093746</v>
      </c>
      <c r="AQ16" s="327">
        <f t="shared" si="44"/>
        <v>8.6832160949707031</v>
      </c>
      <c r="AR16" s="327">
        <f t="shared" si="44"/>
        <v>9.6978140830993649</v>
      </c>
      <c r="AS16" s="327">
        <f t="shared" si="44"/>
        <v>10.585587322711945</v>
      </c>
      <c r="AT16" s="327">
        <f t="shared" si="44"/>
        <v>11.362388907372951</v>
      </c>
      <c r="AU16" s="327">
        <f t="shared" si="44"/>
        <v>12.042090293951333</v>
      </c>
      <c r="AV16" s="327">
        <f t="shared" si="44"/>
        <v>12.636829007207416</v>
      </c>
      <c r="AW16" s="327">
        <f>(AW18*$AK16)+(AV16-AV17)</f>
        <v>13.157225381306489</v>
      </c>
      <c r="AX16" s="328">
        <f>AW16</f>
        <v>13.157225381306489</v>
      </c>
      <c r="AY16" s="500"/>
      <c r="AZ16" s="1"/>
      <c r="BA16" s="175">
        <v>0.05</v>
      </c>
      <c r="BB16" s="418">
        <f>(BB18*BA16)+(AW16-AW17)</f>
        <v>16.568127764198735</v>
      </c>
      <c r="BC16" s="418">
        <f>(BC18*$BA16)+(BB16-BB17)</f>
        <v>24.219334015896116</v>
      </c>
      <c r="BD16" s="418">
        <f t="shared" ref="BD16:BM16" si="45">(BD18*$BA16)+(BC16-BC17)</f>
        <v>30.914139486131326</v>
      </c>
      <c r="BE16" s="418">
        <f t="shared" si="45"/>
        <v>36.772094272587132</v>
      </c>
      <c r="BF16" s="418">
        <f t="shared" si="45"/>
        <v>41.897804710735961</v>
      </c>
      <c r="BG16" s="418">
        <f t="shared" si="45"/>
        <v>46.382801344116189</v>
      </c>
      <c r="BH16" s="418">
        <f t="shared" si="45"/>
        <v>50.30717339832389</v>
      </c>
      <c r="BI16" s="418">
        <f t="shared" si="45"/>
        <v>53.740998945755628</v>
      </c>
      <c r="BJ16" s="418">
        <f t="shared" si="45"/>
        <v>56.745596299758397</v>
      </c>
      <c r="BK16" s="418">
        <f t="shared" si="45"/>
        <v>59.374618984510818</v>
      </c>
      <c r="BL16" s="418">
        <f t="shared" si="45"/>
        <v>61.67501383366919</v>
      </c>
      <c r="BM16" s="418">
        <f t="shared" si="45"/>
        <v>63.687859326682762</v>
      </c>
      <c r="BN16" s="419">
        <f>BM16</f>
        <v>63.687859326682762</v>
      </c>
      <c r="BO16" s="1"/>
      <c r="BP16" s="1"/>
      <c r="BQ16" s="175">
        <v>0.5</v>
      </c>
      <c r="BR16" s="418">
        <f>(BR18*BQ16)+(BM16-BM17)</f>
        <v>204.59840468862521</v>
      </c>
      <c r="BS16" s="418">
        <f t="shared" ref="BS16:CC16" si="46">(BS18*$BQ16)+(BR16-BR17)</f>
        <v>343.0861041025471</v>
      </c>
      <c r="BT16" s="418">
        <f t="shared" si="46"/>
        <v>464.26284108972868</v>
      </c>
      <c r="BU16" s="418">
        <f t="shared" si="46"/>
        <v>570.2924859535126</v>
      </c>
      <c r="BV16" s="418">
        <f t="shared" si="46"/>
        <v>663.06842520932355</v>
      </c>
      <c r="BW16" s="418">
        <f t="shared" si="46"/>
        <v>744.24737205815813</v>
      </c>
      <c r="BX16" s="418">
        <f t="shared" si="46"/>
        <v>815.27895055088834</v>
      </c>
      <c r="BY16" s="418">
        <f t="shared" si="46"/>
        <v>877.43158173202733</v>
      </c>
      <c r="BZ16" s="418">
        <f t="shared" si="46"/>
        <v>931.81513401552388</v>
      </c>
      <c r="CA16" s="418">
        <f t="shared" si="46"/>
        <v>979.40074226358342</v>
      </c>
      <c r="CB16" s="418">
        <f t="shared" si="46"/>
        <v>1021.0381494806355</v>
      </c>
      <c r="CC16" s="418">
        <f t="shared" si="46"/>
        <v>1057.4708807955562</v>
      </c>
      <c r="CD16" s="419">
        <f>CC16</f>
        <v>1057.4708807955562</v>
      </c>
    </row>
    <row r="17" spans="2:85" outlineLevel="1" x14ac:dyDescent="0.2">
      <c r="B17" s="74" t="s">
        <v>192</v>
      </c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1"/>
      <c r="T17" s="1"/>
      <c r="U17" s="498">
        <v>0</v>
      </c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27"/>
      <c r="AI17" s="1"/>
      <c r="AJ17" s="1"/>
      <c r="AK17" s="499">
        <v>0.125</v>
      </c>
      <c r="AL17" s="327">
        <f>AL16*$AK17</f>
        <v>0.12187500000000001</v>
      </c>
      <c r="AM17" s="327">
        <f>AM16*$AK17</f>
        <v>0.369140625</v>
      </c>
      <c r="AN17" s="327">
        <f t="shared" ref="AN17:AW17" si="47">AN16*$AK17</f>
        <v>0.58549804687499996</v>
      </c>
      <c r="AO17" s="327">
        <f t="shared" si="47"/>
        <v>0.774810791015625</v>
      </c>
      <c r="AP17" s="327">
        <f t="shared" si="47"/>
        <v>0.94045944213867183</v>
      </c>
      <c r="AQ17" s="327">
        <f t="shared" si="47"/>
        <v>1.0854020118713379</v>
      </c>
      <c r="AR17" s="327">
        <f t="shared" si="47"/>
        <v>1.2122267603874206</v>
      </c>
      <c r="AS17" s="327">
        <f t="shared" si="47"/>
        <v>1.3231984153389931</v>
      </c>
      <c r="AT17" s="327">
        <f t="shared" si="47"/>
        <v>1.4202986134216189</v>
      </c>
      <c r="AU17" s="327">
        <f t="shared" si="47"/>
        <v>1.5052612867439166</v>
      </c>
      <c r="AV17" s="327">
        <f t="shared" si="47"/>
        <v>1.579603625900927</v>
      </c>
      <c r="AW17" s="327">
        <f t="shared" si="47"/>
        <v>1.6446531726633111</v>
      </c>
      <c r="AX17" s="328"/>
      <c r="AY17" s="1"/>
      <c r="AZ17" s="1"/>
      <c r="BA17" s="499">
        <v>0.125</v>
      </c>
      <c r="BB17" s="418">
        <f>BB16*$BA17</f>
        <v>2.0710159705248419</v>
      </c>
      <c r="BC17" s="418">
        <f t="shared" ref="BC17:BM17" si="48">BC16*$BA17</f>
        <v>3.0274167519870145</v>
      </c>
      <c r="BD17" s="418">
        <f t="shared" si="48"/>
        <v>3.8642674357664157</v>
      </c>
      <c r="BE17" s="418">
        <f t="shared" si="48"/>
        <v>4.5965117840733916</v>
      </c>
      <c r="BF17" s="418">
        <f t="shared" si="48"/>
        <v>5.2372255888419952</v>
      </c>
      <c r="BG17" s="418">
        <f t="shared" si="48"/>
        <v>5.7978501680145236</v>
      </c>
      <c r="BH17" s="418">
        <f t="shared" si="48"/>
        <v>6.2883966747904863</v>
      </c>
      <c r="BI17" s="418">
        <f t="shared" si="48"/>
        <v>6.7176248682194535</v>
      </c>
      <c r="BJ17" s="418">
        <f t="shared" si="48"/>
        <v>7.0931995374697996</v>
      </c>
      <c r="BK17" s="418">
        <f t="shared" si="48"/>
        <v>7.4218273730638522</v>
      </c>
      <c r="BL17" s="418">
        <f t="shared" si="48"/>
        <v>7.7093767292086488</v>
      </c>
      <c r="BM17" s="418">
        <f t="shared" si="48"/>
        <v>7.9609824158353453</v>
      </c>
      <c r="BN17" s="419"/>
      <c r="BO17" s="1"/>
      <c r="BP17" s="1"/>
      <c r="BQ17" s="499">
        <v>0.125</v>
      </c>
      <c r="BR17" s="418">
        <f t="shared" ref="BR17:CC17" si="49">BR16*$BQ17</f>
        <v>25.574800586078151</v>
      </c>
      <c r="BS17" s="418">
        <f t="shared" si="49"/>
        <v>42.885763012818387</v>
      </c>
      <c r="BT17" s="418">
        <f t="shared" si="49"/>
        <v>58.032855136216085</v>
      </c>
      <c r="BU17" s="418">
        <f t="shared" si="49"/>
        <v>71.286560744189075</v>
      </c>
      <c r="BV17" s="418">
        <f t="shared" si="49"/>
        <v>82.883553151165444</v>
      </c>
      <c r="BW17" s="418">
        <f t="shared" si="49"/>
        <v>93.030921507269767</v>
      </c>
      <c r="BX17" s="418">
        <f t="shared" si="49"/>
        <v>101.90986881886104</v>
      </c>
      <c r="BY17" s="418">
        <f t="shared" si="49"/>
        <v>109.67894771650342</v>
      </c>
      <c r="BZ17" s="418">
        <f t="shared" si="49"/>
        <v>116.47689175194049</v>
      </c>
      <c r="CA17" s="418">
        <f t="shared" si="49"/>
        <v>122.42509278294793</v>
      </c>
      <c r="CB17" s="418">
        <f t="shared" si="49"/>
        <v>127.62976868507944</v>
      </c>
      <c r="CC17" s="418">
        <f t="shared" si="49"/>
        <v>132.18386009944453</v>
      </c>
      <c r="CD17" s="419"/>
    </row>
    <row r="18" spans="2:85" outlineLevel="1" x14ac:dyDescent="0.2">
      <c r="B18" s="74" t="s">
        <v>146</v>
      </c>
      <c r="C18" s="7" t="s">
        <v>22</v>
      </c>
      <c r="D18" s="93">
        <v>10</v>
      </c>
      <c r="E18" s="175"/>
      <c r="F18" s="16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6">
        <v>50</v>
      </c>
      <c r="S18" s="153"/>
      <c r="T18" s="495"/>
      <c r="U18" s="175">
        <v>0.05</v>
      </c>
      <c r="V18" s="242">
        <v>0</v>
      </c>
      <c r="W18" s="242">
        <f>($U$18*SUM(W8:W9))</f>
        <v>0</v>
      </c>
      <c r="X18" s="242">
        <f t="shared" ref="X18:AG18" si="50">($U$18*SUM(X8:X9))</f>
        <v>0</v>
      </c>
      <c r="Y18" s="242">
        <f t="shared" si="50"/>
        <v>0</v>
      </c>
      <c r="Z18" s="242">
        <f t="shared" si="50"/>
        <v>0</v>
      </c>
      <c r="AA18" s="242">
        <f t="shared" si="50"/>
        <v>0</v>
      </c>
      <c r="AB18" s="242">
        <f t="shared" si="50"/>
        <v>0</v>
      </c>
      <c r="AC18" s="242">
        <f>($U$18*SUM(AC8:AC9))</f>
        <v>0</v>
      </c>
      <c r="AD18" s="242">
        <f t="shared" si="50"/>
        <v>0</v>
      </c>
      <c r="AE18" s="242">
        <f t="shared" si="50"/>
        <v>5</v>
      </c>
      <c r="AF18" s="242">
        <f t="shared" si="50"/>
        <v>10</v>
      </c>
      <c r="AG18" s="242">
        <f t="shared" si="50"/>
        <v>10</v>
      </c>
      <c r="AH18" s="227">
        <f>SUM(V18:AG18)</f>
        <v>25</v>
      </c>
      <c r="AI18" s="153"/>
      <c r="AJ18" s="149"/>
      <c r="AK18" s="175">
        <v>0.03</v>
      </c>
      <c r="AL18" s="327">
        <f>($AK$18*SUM(AL8:AL9))</f>
        <v>19.5</v>
      </c>
      <c r="AM18" s="327">
        <f>($AK$18*SUM(AM8:AM9))</f>
        <v>42</v>
      </c>
      <c r="AN18" s="327">
        <f t="shared" ref="AN18:AW18" si="51">($AK$18*SUM(AN8:AN9))</f>
        <v>42</v>
      </c>
      <c r="AO18" s="327">
        <f t="shared" si="51"/>
        <v>42</v>
      </c>
      <c r="AP18" s="327">
        <f t="shared" si="51"/>
        <v>42</v>
      </c>
      <c r="AQ18" s="327">
        <f t="shared" si="51"/>
        <v>42</v>
      </c>
      <c r="AR18" s="327">
        <f t="shared" si="51"/>
        <v>42</v>
      </c>
      <c r="AS18" s="327">
        <f t="shared" si="51"/>
        <v>42</v>
      </c>
      <c r="AT18" s="327">
        <f t="shared" si="51"/>
        <v>42</v>
      </c>
      <c r="AU18" s="327">
        <f t="shared" si="51"/>
        <v>42</v>
      </c>
      <c r="AV18" s="327">
        <f t="shared" si="51"/>
        <v>42</v>
      </c>
      <c r="AW18" s="327">
        <f t="shared" si="51"/>
        <v>42</v>
      </c>
      <c r="AX18" s="328">
        <f>SUM(AL18:AW18)</f>
        <v>481.5</v>
      </c>
      <c r="AY18" s="153"/>
      <c r="AZ18" s="149"/>
      <c r="BA18" s="175">
        <v>0.05</v>
      </c>
      <c r="BB18" s="418">
        <f>($BA$18*SUM(BB8:BB9))</f>
        <v>101.11111111111111</v>
      </c>
      <c r="BC18" s="418">
        <f>($BA$18*SUM(BC8:BC9))</f>
        <v>194.44444444444446</v>
      </c>
      <c r="BD18" s="418">
        <f t="shared" ref="BD18:BM18" si="52">($BA$18*SUM(BD8:BD9))</f>
        <v>194.44444444444446</v>
      </c>
      <c r="BE18" s="418">
        <f t="shared" si="52"/>
        <v>194.44444444444446</v>
      </c>
      <c r="BF18" s="418">
        <f t="shared" si="52"/>
        <v>194.44444444444446</v>
      </c>
      <c r="BG18" s="418">
        <f t="shared" si="52"/>
        <v>194.44444444444446</v>
      </c>
      <c r="BH18" s="418">
        <f t="shared" si="52"/>
        <v>194.44444444444446</v>
      </c>
      <c r="BI18" s="418">
        <f t="shared" si="52"/>
        <v>194.44444444444446</v>
      </c>
      <c r="BJ18" s="418">
        <f t="shared" si="52"/>
        <v>194.44444444444446</v>
      </c>
      <c r="BK18" s="418">
        <f t="shared" si="52"/>
        <v>194.44444444444446</v>
      </c>
      <c r="BL18" s="418">
        <f t="shared" si="52"/>
        <v>194.44444444444446</v>
      </c>
      <c r="BM18" s="418">
        <f t="shared" si="52"/>
        <v>194.44444444444446</v>
      </c>
      <c r="BN18" s="419">
        <f>SUM(BB18:BM18)</f>
        <v>2239.9999999999995</v>
      </c>
      <c r="BO18" s="153"/>
      <c r="BP18" s="149"/>
      <c r="BQ18" s="175">
        <v>0.05</v>
      </c>
      <c r="BR18" s="418">
        <f t="shared" ref="BR18:CC18" si="53">($BQ$18*SUM(BR8:BR9))</f>
        <v>297.7430555555556</v>
      </c>
      <c r="BS18" s="418">
        <f t="shared" si="53"/>
        <v>328.125</v>
      </c>
      <c r="BT18" s="418">
        <f t="shared" si="53"/>
        <v>328.125</v>
      </c>
      <c r="BU18" s="418">
        <f t="shared" si="53"/>
        <v>328.125</v>
      </c>
      <c r="BV18" s="418">
        <f t="shared" si="53"/>
        <v>328.125</v>
      </c>
      <c r="BW18" s="418">
        <f t="shared" si="53"/>
        <v>328.125</v>
      </c>
      <c r="BX18" s="418">
        <f t="shared" si="53"/>
        <v>328.125</v>
      </c>
      <c r="BY18" s="418">
        <f t="shared" si="53"/>
        <v>328.125</v>
      </c>
      <c r="BZ18" s="418">
        <f t="shared" si="53"/>
        <v>328.125</v>
      </c>
      <c r="CA18" s="418">
        <f t="shared" si="53"/>
        <v>328.125</v>
      </c>
      <c r="CB18" s="418">
        <f t="shared" si="53"/>
        <v>328.125</v>
      </c>
      <c r="CC18" s="418">
        <f t="shared" si="53"/>
        <v>328.125</v>
      </c>
      <c r="CD18" s="419">
        <f>SUM(BR18:CC18)</f>
        <v>3907.1180555555557</v>
      </c>
    </row>
    <row r="19" spans="2:85" outlineLevel="1" x14ac:dyDescent="0.2">
      <c r="B19" s="74" t="s">
        <v>128</v>
      </c>
      <c r="C19" s="7" t="s">
        <v>22</v>
      </c>
      <c r="D19" s="93">
        <v>1</v>
      </c>
      <c r="E19" s="175"/>
      <c r="F19" s="16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6">
        <f>Q19</f>
        <v>0</v>
      </c>
      <c r="S19" s="153"/>
      <c r="T19" s="149"/>
      <c r="U19" s="175">
        <v>0.05</v>
      </c>
      <c r="V19" s="242">
        <f>(($U$19*SUM(V8:V9))+R19)-V13</f>
        <v>0</v>
      </c>
      <c r="W19" s="242">
        <f>(($U$19*SUM(W8:W9))+V19)-W13</f>
        <v>0</v>
      </c>
      <c r="X19" s="242">
        <f>(($U$19*SUM(X8:X9))+W19)-X13</f>
        <v>0</v>
      </c>
      <c r="Y19" s="242">
        <f t="shared" ref="Y19:AF19" si="54">(($U$19*SUM(Y8:Y9))+X19)-Y13</f>
        <v>0</v>
      </c>
      <c r="Z19" s="242">
        <f t="shared" si="54"/>
        <v>0</v>
      </c>
      <c r="AA19" s="242">
        <f t="shared" si="54"/>
        <v>0</v>
      </c>
      <c r="AB19" s="242">
        <f t="shared" si="54"/>
        <v>0</v>
      </c>
      <c r="AC19" s="242">
        <f t="shared" si="54"/>
        <v>0</v>
      </c>
      <c r="AD19" s="242">
        <f>(($U$19*SUM(AD8:AD9))+AC19)-AD13</f>
        <v>0</v>
      </c>
      <c r="AE19" s="242">
        <f t="shared" si="54"/>
        <v>5</v>
      </c>
      <c r="AF19" s="242">
        <f t="shared" si="54"/>
        <v>14.375</v>
      </c>
      <c r="AG19" s="242">
        <f>(($U$19*SUM(AG8:AG9))+AF19)-AG13</f>
        <v>22.578125</v>
      </c>
      <c r="AH19" s="227">
        <f>AG19</f>
        <v>22.578125</v>
      </c>
      <c r="AI19" s="153"/>
      <c r="AJ19" s="149"/>
      <c r="AK19" s="175">
        <v>0.05</v>
      </c>
      <c r="AL19" s="327">
        <f>(($AK$19*SUM(AL8:AL9))+AH19)-AL13</f>
        <v>52.255859375</v>
      </c>
      <c r="AM19" s="327">
        <f>(($AK$19*SUM(AM8:AM9))+AL19)-AM13</f>
        <v>115.723876953125</v>
      </c>
      <c r="AN19" s="327">
        <f t="shared" ref="AN19:AW19" si="55">(($AK$19*SUM(AN8:AN9))+AM19)-AN13</f>
        <v>171.25839233398438</v>
      </c>
      <c r="AO19" s="327">
        <f t="shared" si="55"/>
        <v>219.85109329223633</v>
      </c>
      <c r="AP19" s="327">
        <f t="shared" si="55"/>
        <v>262.36970663070679</v>
      </c>
      <c r="AQ19" s="327">
        <f t="shared" si="55"/>
        <v>299.57349330186844</v>
      </c>
      <c r="AR19" s="327">
        <f t="shared" si="55"/>
        <v>332.12680663913488</v>
      </c>
      <c r="AS19" s="327">
        <f t="shared" si="55"/>
        <v>360.61095580924302</v>
      </c>
      <c r="AT19" s="327">
        <f t="shared" si="55"/>
        <v>385.53458633308765</v>
      </c>
      <c r="AU19" s="327">
        <f t="shared" si="55"/>
        <v>407.34276304145169</v>
      </c>
      <c r="AV19" s="327">
        <f t="shared" si="55"/>
        <v>426.42491766127023</v>
      </c>
      <c r="AW19" s="327">
        <f t="shared" si="55"/>
        <v>443.12180295361145</v>
      </c>
      <c r="AX19" s="328">
        <f>AW19</f>
        <v>443.12180295361145</v>
      </c>
      <c r="AZ19" s="149"/>
      <c r="BA19" s="175">
        <v>0.05</v>
      </c>
      <c r="BB19" s="418">
        <f>(($BA$19*SUM(BB8:BB9))+AX19)-BB13</f>
        <v>488.84268869552113</v>
      </c>
      <c r="BC19" s="418">
        <f>(($BA$19*SUM(BC8:BC9))+BB19)-BC13</f>
        <v>622.18179705302543</v>
      </c>
      <c r="BD19" s="418">
        <f t="shared" ref="BD19:BL19" si="56">(($BA$19*SUM(BD8:BD9))+BC19)-BD13</f>
        <v>738.8535168658417</v>
      </c>
      <c r="BE19" s="418">
        <f t="shared" si="56"/>
        <v>840.94127170205593</v>
      </c>
      <c r="BF19" s="418">
        <f t="shared" si="56"/>
        <v>930.26805718374328</v>
      </c>
      <c r="BG19" s="418">
        <f t="shared" si="56"/>
        <v>1008.4289944802198</v>
      </c>
      <c r="BH19" s="418">
        <f t="shared" si="56"/>
        <v>1076.8198146146367</v>
      </c>
      <c r="BI19" s="418">
        <f t="shared" si="56"/>
        <v>1136.6617822322517</v>
      </c>
      <c r="BJ19" s="418">
        <f t="shared" si="56"/>
        <v>1189.0235038976648</v>
      </c>
      <c r="BK19" s="418">
        <f t="shared" si="56"/>
        <v>1234.8400103549011</v>
      </c>
      <c r="BL19" s="418">
        <f t="shared" si="56"/>
        <v>1274.9294535049828</v>
      </c>
      <c r="BM19" s="418">
        <f>(($BA$19*SUM(BM8:BM9))+BL19)-BM13</f>
        <v>1310.0077162613045</v>
      </c>
      <c r="BN19" s="419">
        <f>BM19</f>
        <v>1310.0077162613045</v>
      </c>
      <c r="BP19" s="149"/>
      <c r="BQ19" s="175">
        <v>0.05</v>
      </c>
      <c r="BR19" s="418">
        <f>(($BQ$19*SUM(BR8:BR9))+BN19)-BR13</f>
        <v>1443.999807284197</v>
      </c>
      <c r="BS19" s="418">
        <f t="shared" ref="BS19:CC19" si="57">(($BQ$19*SUM(BS8:BS9))+BR19)-BS13</f>
        <v>1591.6248313736724</v>
      </c>
      <c r="BT19" s="418">
        <f t="shared" si="57"/>
        <v>1720.7967274519633</v>
      </c>
      <c r="BU19" s="418">
        <f t="shared" si="57"/>
        <v>1833.8221365204679</v>
      </c>
      <c r="BV19" s="418">
        <f t="shared" si="57"/>
        <v>1932.7193694554096</v>
      </c>
      <c r="BW19" s="418">
        <f t="shared" si="57"/>
        <v>2019.2544482734836</v>
      </c>
      <c r="BX19" s="418">
        <f t="shared" si="57"/>
        <v>2094.9726422392982</v>
      </c>
      <c r="BY19" s="418">
        <f t="shared" si="57"/>
        <v>2161.2260619593858</v>
      </c>
      <c r="BZ19" s="418">
        <f t="shared" si="57"/>
        <v>2219.1978042144624</v>
      </c>
      <c r="CA19" s="418">
        <f t="shared" si="57"/>
        <v>2269.9230786876547</v>
      </c>
      <c r="CB19" s="418">
        <f t="shared" si="57"/>
        <v>2314.3076938516979</v>
      </c>
      <c r="CC19" s="418">
        <f t="shared" si="57"/>
        <v>2353.1442321202358</v>
      </c>
      <c r="CD19" s="419">
        <f>CC19</f>
        <v>2353.1442321202358</v>
      </c>
    </row>
    <row r="20" spans="2:85" outlineLevel="1" x14ac:dyDescent="0.2">
      <c r="B20" s="74" t="s">
        <v>127</v>
      </c>
      <c r="C20" s="7" t="s">
        <v>22</v>
      </c>
      <c r="D20" s="93">
        <v>10</v>
      </c>
      <c r="E20" s="173"/>
      <c r="F20" s="88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88">
        <f>Q20</f>
        <v>0</v>
      </c>
      <c r="S20" s="153"/>
      <c r="T20" s="149"/>
      <c r="U20" s="173">
        <v>0.9</v>
      </c>
      <c r="V20" s="300">
        <f>$U$20*SUM(V8:V9)</f>
        <v>0</v>
      </c>
      <c r="W20" s="299">
        <f>($U$20*SUM(W8:W9))+(V20-W11)</f>
        <v>0</v>
      </c>
      <c r="X20" s="299">
        <f t="shared" ref="X20:AF20" si="58">($U$20*SUM(X8:X9))+(W20-X11)</f>
        <v>0</v>
      </c>
      <c r="Y20" s="299">
        <f t="shared" si="58"/>
        <v>0</v>
      </c>
      <c r="Z20" s="299">
        <f t="shared" si="58"/>
        <v>0</v>
      </c>
      <c r="AA20" s="299">
        <f t="shared" si="58"/>
        <v>0</v>
      </c>
      <c r="AB20" s="299">
        <f t="shared" si="58"/>
        <v>0</v>
      </c>
      <c r="AC20" s="299">
        <f t="shared" si="58"/>
        <v>0</v>
      </c>
      <c r="AD20" s="299">
        <f t="shared" si="58"/>
        <v>0</v>
      </c>
      <c r="AE20" s="299">
        <f>($U$20*SUM(AE8:AE9))+(AD20-AE11)</f>
        <v>90</v>
      </c>
      <c r="AF20" s="299">
        <f t="shared" si="58"/>
        <v>247.5</v>
      </c>
      <c r="AG20" s="301">
        <f>($U$20*SUM(AG8:AG9))+(AF20-AG11)</f>
        <v>365.625</v>
      </c>
      <c r="AH20" s="301">
        <f>SUM(V20:AG20)</f>
        <v>703.125</v>
      </c>
      <c r="AI20" s="153"/>
      <c r="AJ20" s="149"/>
      <c r="AK20" s="173">
        <v>0.92</v>
      </c>
      <c r="AL20" s="332">
        <f>(AK20*SUM(AL8:AL9))+(AG20-AL11)</f>
        <v>872.21875</v>
      </c>
      <c r="AM20" s="333">
        <f>($AK$20*SUM(AM8:AM9))+(AL20-AM11)</f>
        <v>1942.1640625</v>
      </c>
      <c r="AN20" s="333">
        <f t="shared" ref="AN20:AV20" si="59">($AK$20*SUM(AN8:AN9))+(AM20-AN11)</f>
        <v>2744.623046875</v>
      </c>
      <c r="AO20" s="333">
        <f t="shared" si="59"/>
        <v>3346.46728515625</v>
      </c>
      <c r="AP20" s="333">
        <f t="shared" si="59"/>
        <v>3797.8504638671875</v>
      </c>
      <c r="AQ20" s="333">
        <f t="shared" si="59"/>
        <v>4136.3878479003906</v>
      </c>
      <c r="AR20" s="333">
        <f t="shared" si="59"/>
        <v>4390.290885925293</v>
      </c>
      <c r="AS20" s="333">
        <f t="shared" si="59"/>
        <v>4580.7181644439697</v>
      </c>
      <c r="AT20" s="333">
        <f t="shared" si="59"/>
        <v>4723.5386233329773</v>
      </c>
      <c r="AU20" s="333">
        <f t="shared" si="59"/>
        <v>4830.653967499733</v>
      </c>
      <c r="AV20" s="333">
        <f t="shared" si="59"/>
        <v>4910.9904756247997</v>
      </c>
      <c r="AW20" s="334">
        <f>($AK$20*SUM(AW8:AW9))+(AV20-AW11)</f>
        <v>4971.2428567185998</v>
      </c>
      <c r="AX20" s="334">
        <f>SUM(AL20:AW20)</f>
        <v>45247.146429844201</v>
      </c>
      <c r="AY20" s="550" t="s">
        <v>243</v>
      </c>
      <c r="AZ20" s="149"/>
      <c r="BA20" s="173">
        <v>0.92</v>
      </c>
      <c r="BB20" s="422">
        <f>($BA$20*SUM(BB8:BB9))+(AW20-BB11)</f>
        <v>5588.8765869833942</v>
      </c>
      <c r="BC20" s="422">
        <f>($BA$20*SUM(BC8:BC9))+(BB20-BC11)</f>
        <v>7769.4352180153237</v>
      </c>
      <c r="BD20" s="422">
        <f t="shared" ref="BD20:BM20" si="60">($BA$20*SUM(BD8:BD9))+(BC20-BD11)</f>
        <v>9404.8541912892706</v>
      </c>
      <c r="BE20" s="422">
        <f t="shared" si="60"/>
        <v>10631.418421244731</v>
      </c>
      <c r="BF20" s="422">
        <f t="shared" si="60"/>
        <v>11551.341593711326</v>
      </c>
      <c r="BG20" s="422">
        <f t="shared" si="60"/>
        <v>12241.283973061272</v>
      </c>
      <c r="BH20" s="422">
        <f t="shared" si="60"/>
        <v>12758.740757573731</v>
      </c>
      <c r="BI20" s="422">
        <f t="shared" si="60"/>
        <v>13146.833345958075</v>
      </c>
      <c r="BJ20" s="422">
        <f t="shared" si="60"/>
        <v>13437.902787246334</v>
      </c>
      <c r="BK20" s="422">
        <f t="shared" si="60"/>
        <v>13656.204868212528</v>
      </c>
      <c r="BL20" s="422">
        <f t="shared" si="60"/>
        <v>13819.931428937172</v>
      </c>
      <c r="BM20" s="422">
        <f t="shared" si="60"/>
        <v>13942.726349480658</v>
      </c>
      <c r="BN20" s="423">
        <f>SUM(BB20:BM20)</f>
        <v>137949.54952171381</v>
      </c>
      <c r="BO20" s="550" t="s">
        <v>243</v>
      </c>
      <c r="BP20" s="149"/>
      <c r="BQ20" s="173">
        <v>0.92</v>
      </c>
      <c r="BR20" s="422">
        <f>($BQ$20*SUM(BR8:BR9))+(BM20-BR11)</f>
        <v>15935.516984332717</v>
      </c>
      <c r="BS20" s="422">
        <f t="shared" ref="BS20:CC20" si="61">($BQ$20*SUM(BS8:BS9))+(BR20-BS11)</f>
        <v>17989.137738249538</v>
      </c>
      <c r="BT20" s="422">
        <f t="shared" si="61"/>
        <v>19529.353303687152</v>
      </c>
      <c r="BU20" s="422">
        <f t="shared" si="61"/>
        <v>20684.514977765364</v>
      </c>
      <c r="BV20" s="422">
        <f t="shared" si="61"/>
        <v>21550.886233324025</v>
      </c>
      <c r="BW20" s="422">
        <f t="shared" si="61"/>
        <v>22200.664674993019</v>
      </c>
      <c r="BX20" s="422">
        <f t="shared" si="61"/>
        <v>22687.998506244763</v>
      </c>
      <c r="BY20" s="422">
        <f t="shared" si="61"/>
        <v>23053.498879683571</v>
      </c>
      <c r="BZ20" s="422">
        <f t="shared" si="61"/>
        <v>23327.624159762679</v>
      </c>
      <c r="CA20" s="422">
        <f t="shared" si="61"/>
        <v>23533.21811982201</v>
      </c>
      <c r="CB20" s="422">
        <f t="shared" si="61"/>
        <v>23687.413589866508</v>
      </c>
      <c r="CC20" s="422">
        <f t="shared" si="61"/>
        <v>23803.06019239988</v>
      </c>
      <c r="CD20" s="423">
        <f>SUM(BR20:CC20)</f>
        <v>257982.88736013125</v>
      </c>
      <c r="CE20" s="615" t="s">
        <v>243</v>
      </c>
    </row>
    <row r="21" spans="2:85" s="204" customFormat="1" outlineLevel="1" x14ac:dyDescent="0.2">
      <c r="B21" s="205" t="s">
        <v>145</v>
      </c>
      <c r="C21" s="206"/>
      <c r="D21" s="207"/>
      <c r="E21" s="170"/>
      <c r="F21" s="171">
        <v>0</v>
      </c>
      <c r="G21" s="172">
        <v>0</v>
      </c>
      <c r="H21" s="172">
        <f>ROUNDUP(H20,0)</f>
        <v>0</v>
      </c>
      <c r="I21" s="172">
        <f>ROUNDUP(I20,0)</f>
        <v>0</v>
      </c>
      <c r="J21" s="172">
        <f>ROUNDUP(J20,0)</f>
        <v>0</v>
      </c>
      <c r="K21" s="172">
        <f>ROUNDUP(K20,0)</f>
        <v>0</v>
      </c>
      <c r="L21" s="172">
        <f>ROUNDUP(L20,0)</f>
        <v>0</v>
      </c>
      <c r="M21" s="172">
        <f>ROUNDUP(SUM(M19:M20),0)</f>
        <v>0</v>
      </c>
      <c r="N21" s="172">
        <f>ROUNDUP(SUM(N19:N20),0)</f>
        <v>0</v>
      </c>
      <c r="O21" s="172">
        <f>ROUNDUP(SUM(O19:O20),0)</f>
        <v>0</v>
      </c>
      <c r="P21" s="172">
        <f>ROUNDUP(SUM(P19:P20),0)</f>
        <v>0</v>
      </c>
      <c r="Q21" s="172">
        <f>ROUNDUP(SUM(Q19:Q20),0)</f>
        <v>0</v>
      </c>
      <c r="R21" s="111">
        <f>SUM(M21:Q21)</f>
        <v>0</v>
      </c>
      <c r="S21" s="164"/>
      <c r="T21" s="289"/>
      <c r="U21" s="170"/>
      <c r="V21" s="290">
        <f>ROUNDUP(SUM(V19:V20),0)</f>
        <v>0</v>
      </c>
      <c r="W21" s="291">
        <f>ROUNDUP(SUM(W19:W20),0)</f>
        <v>0</v>
      </c>
      <c r="X21" s="291">
        <f t="shared" ref="X21:AF21" si="62">ROUNDUP(SUM(X19:X20),0)</f>
        <v>0</v>
      </c>
      <c r="Y21" s="291">
        <f t="shared" si="62"/>
        <v>0</v>
      </c>
      <c r="Z21" s="291">
        <f t="shared" si="62"/>
        <v>0</v>
      </c>
      <c r="AA21" s="291">
        <f t="shared" si="62"/>
        <v>0</v>
      </c>
      <c r="AB21" s="291">
        <f>ROUNDUP(SUM(AB19:AB20),0)</f>
        <v>0</v>
      </c>
      <c r="AC21" s="291">
        <f>ROUNDUP(SUM(AC19:AC20),0)</f>
        <v>0</v>
      </c>
      <c r="AD21" s="291">
        <f>ROUNDUP(SUM(AD19:AD20),0)</f>
        <v>0</v>
      </c>
      <c r="AE21" s="291">
        <f t="shared" si="62"/>
        <v>95</v>
      </c>
      <c r="AF21" s="291">
        <f t="shared" si="62"/>
        <v>262</v>
      </c>
      <c r="AG21" s="298">
        <f>ROUNDUP(SUM(AG19:AG20),0)</f>
        <v>389</v>
      </c>
      <c r="AH21" s="297">
        <f>SUM(AH19:AH20)</f>
        <v>725.703125</v>
      </c>
      <c r="AI21" s="164"/>
      <c r="AJ21" s="289"/>
      <c r="AK21" s="170"/>
      <c r="AL21" s="335">
        <f>ROUNDUP(SUM(AL19:AL20),0)</f>
        <v>925</v>
      </c>
      <c r="AM21" s="336">
        <f>ROUNDUP(SUM(AM19:AM20),0)</f>
        <v>2058</v>
      </c>
      <c r="AN21" s="336">
        <f t="shared" ref="AN21:AV21" si="63">ROUNDUP(SUM(AN19:AN20),0)</f>
        <v>2916</v>
      </c>
      <c r="AO21" s="336">
        <f t="shared" si="63"/>
        <v>3567</v>
      </c>
      <c r="AP21" s="336">
        <f t="shared" si="63"/>
        <v>4061</v>
      </c>
      <c r="AQ21" s="336">
        <f t="shared" si="63"/>
        <v>4436</v>
      </c>
      <c r="AR21" s="336">
        <f t="shared" si="63"/>
        <v>4723</v>
      </c>
      <c r="AS21" s="336">
        <f t="shared" si="63"/>
        <v>4942</v>
      </c>
      <c r="AT21" s="336">
        <f t="shared" si="63"/>
        <v>5110</v>
      </c>
      <c r="AU21" s="336">
        <f t="shared" si="63"/>
        <v>5238</v>
      </c>
      <c r="AV21" s="336">
        <f t="shared" si="63"/>
        <v>5338</v>
      </c>
      <c r="AW21" s="337">
        <f>ROUNDUP(SUM(AW19:AW20),0)</f>
        <v>5415</v>
      </c>
      <c r="AX21" s="338">
        <f>SUM(AX19:AX20)</f>
        <v>45690.268232797811</v>
      </c>
      <c r="AY21" s="612">
        <f>(AX21-AH21)/AH21</f>
        <v>61.959999287308861</v>
      </c>
      <c r="AZ21" s="289"/>
      <c r="BA21" s="170"/>
      <c r="BB21" s="424">
        <f>ROUNDUP(SUM(BB19:BB20),0)</f>
        <v>6078</v>
      </c>
      <c r="BC21" s="425">
        <f>ROUNDUP(SUM(BC19:BC20),0)</f>
        <v>8392</v>
      </c>
      <c r="BD21" s="425">
        <f t="shared" ref="BD21:BL21" si="64">ROUNDUP(SUM(BD19:BD20),0)</f>
        <v>10144</v>
      </c>
      <c r="BE21" s="425">
        <f t="shared" si="64"/>
        <v>11473</v>
      </c>
      <c r="BF21" s="425">
        <f t="shared" si="64"/>
        <v>12482</v>
      </c>
      <c r="BG21" s="425">
        <f t="shared" si="64"/>
        <v>13250</v>
      </c>
      <c r="BH21" s="425">
        <f t="shared" si="64"/>
        <v>13836</v>
      </c>
      <c r="BI21" s="425">
        <f t="shared" si="64"/>
        <v>14284</v>
      </c>
      <c r="BJ21" s="425">
        <f t="shared" si="64"/>
        <v>14627</v>
      </c>
      <c r="BK21" s="425">
        <f t="shared" si="64"/>
        <v>14892</v>
      </c>
      <c r="BL21" s="425">
        <f t="shared" si="64"/>
        <v>15095</v>
      </c>
      <c r="BM21" s="426">
        <f>ROUNDUP(SUM(BM19:BM20),0)</f>
        <v>15253</v>
      </c>
      <c r="BN21" s="427">
        <f>SUM(BN19:BN20)</f>
        <v>139259.55723797512</v>
      </c>
      <c r="BO21" s="613">
        <f>(BN21-AX21)/AX21</f>
        <v>2.0479041297903904</v>
      </c>
      <c r="BP21" s="289"/>
      <c r="BQ21" s="170"/>
      <c r="BR21" s="424">
        <f t="shared" ref="BR21:CC21" si="65">ROUNDUP(SUM(BR19:BR20),0)</f>
        <v>17380</v>
      </c>
      <c r="BS21" s="425">
        <f t="shared" si="65"/>
        <v>19581</v>
      </c>
      <c r="BT21" s="425">
        <f t="shared" si="65"/>
        <v>21251</v>
      </c>
      <c r="BU21" s="425">
        <f t="shared" si="65"/>
        <v>22519</v>
      </c>
      <c r="BV21" s="425">
        <f t="shared" si="65"/>
        <v>23484</v>
      </c>
      <c r="BW21" s="425">
        <f t="shared" si="65"/>
        <v>24220</v>
      </c>
      <c r="BX21" s="425">
        <f t="shared" si="65"/>
        <v>24783</v>
      </c>
      <c r="BY21" s="425">
        <f t="shared" si="65"/>
        <v>25215</v>
      </c>
      <c r="BZ21" s="425">
        <f t="shared" si="65"/>
        <v>25547</v>
      </c>
      <c r="CA21" s="425">
        <f t="shared" si="65"/>
        <v>25804</v>
      </c>
      <c r="CB21" s="425">
        <f t="shared" si="65"/>
        <v>26002</v>
      </c>
      <c r="CC21" s="425">
        <f t="shared" si="65"/>
        <v>26157</v>
      </c>
      <c r="CD21" s="427">
        <f>SUM(CD19:CD20)</f>
        <v>260336.0315922515</v>
      </c>
      <c r="CE21" s="616">
        <f>(CD21-BN21)/BN21</f>
        <v>0.86943026931626388</v>
      </c>
    </row>
    <row r="22" spans="2:85" s="307" customFormat="1" x14ac:dyDescent="0.2">
      <c r="B22" s="177" t="s">
        <v>147</v>
      </c>
      <c r="C22" s="159"/>
      <c r="D22" s="289"/>
      <c r="E22" s="305"/>
      <c r="F22" s="201">
        <f t="shared" ref="F22:Q23" si="66">F18</f>
        <v>0</v>
      </c>
      <c r="G22" s="201">
        <f t="shared" si="66"/>
        <v>0</v>
      </c>
      <c r="H22" s="201">
        <f t="shared" si="66"/>
        <v>0</v>
      </c>
      <c r="I22" s="201">
        <f t="shared" si="66"/>
        <v>0</v>
      </c>
      <c r="J22" s="201">
        <f t="shared" si="66"/>
        <v>0</v>
      </c>
      <c r="K22" s="201">
        <f t="shared" si="66"/>
        <v>0</v>
      </c>
      <c r="L22" s="201">
        <f t="shared" si="66"/>
        <v>0</v>
      </c>
      <c r="M22" s="201">
        <f t="shared" si="66"/>
        <v>0</v>
      </c>
      <c r="N22" s="201">
        <f t="shared" si="66"/>
        <v>0</v>
      </c>
      <c r="O22" s="201">
        <f t="shared" si="66"/>
        <v>0</v>
      </c>
      <c r="P22" s="201">
        <f t="shared" si="66"/>
        <v>0</v>
      </c>
      <c r="Q22" s="201">
        <f t="shared" si="66"/>
        <v>0</v>
      </c>
      <c r="R22" s="178">
        <f>SUM(M22:Q22)</f>
        <v>0</v>
      </c>
      <c r="S22" s="159"/>
      <c r="T22" s="289"/>
      <c r="U22" s="305"/>
      <c r="V22" s="291">
        <f>V18+(V15)</f>
        <v>2.5</v>
      </c>
      <c r="W22" s="291">
        <f>W18+(V22-W15)</f>
        <v>2.375</v>
      </c>
      <c r="X22" s="291">
        <f t="shared" ref="X22:AG22" si="67">X18+(W22-X15)</f>
        <v>2.2562500000000001</v>
      </c>
      <c r="Y22" s="291">
        <f t="shared" si="67"/>
        <v>2.1434375000000001</v>
      </c>
      <c r="Z22" s="291">
        <f t="shared" si="67"/>
        <v>2.036265625</v>
      </c>
      <c r="AA22" s="291">
        <f t="shared" si="67"/>
        <v>1.9344523437499999</v>
      </c>
      <c r="AB22" s="291">
        <f t="shared" si="67"/>
        <v>1.8377297265624999</v>
      </c>
      <c r="AC22" s="291">
        <f t="shared" si="67"/>
        <v>1.7458432402343749</v>
      </c>
      <c r="AD22" s="291">
        <f t="shared" si="67"/>
        <v>1.658551078222656</v>
      </c>
      <c r="AE22" s="291">
        <f t="shared" si="67"/>
        <v>6.5756235243115233</v>
      </c>
      <c r="AF22" s="291">
        <f t="shared" si="67"/>
        <v>16.246842348095946</v>
      </c>
      <c r="AG22" s="291">
        <f t="shared" si="67"/>
        <v>25.43450023069115</v>
      </c>
      <c r="AH22" s="306">
        <f>SUM(V22:AG22)</f>
        <v>66.74449561686815</v>
      </c>
      <c r="AI22" s="159"/>
      <c r="AJ22" s="289"/>
      <c r="AK22" s="305"/>
      <c r="AL22" s="336">
        <f>AL18+(AH18-AL15)</f>
        <v>43.25</v>
      </c>
      <c r="AM22" s="336">
        <f t="shared" ref="AM22:AW22" si="68">AM18+(AL22-AM15)</f>
        <v>83.087500000000006</v>
      </c>
      <c r="AN22" s="336">
        <f t="shared" si="68"/>
        <v>120.933125</v>
      </c>
      <c r="AO22" s="336">
        <f t="shared" si="68"/>
        <v>156.88646875000001</v>
      </c>
      <c r="AP22" s="336">
        <f t="shared" si="68"/>
        <v>191.0421453125</v>
      </c>
      <c r="AQ22" s="336">
        <f t="shared" si="68"/>
        <v>223.49003804687499</v>
      </c>
      <c r="AR22" s="336">
        <f t="shared" si="68"/>
        <v>254.31553614453122</v>
      </c>
      <c r="AS22" s="336">
        <f t="shared" si="68"/>
        <v>283.59975933730465</v>
      </c>
      <c r="AT22" s="336">
        <f t="shared" si="68"/>
        <v>311.41977137043943</v>
      </c>
      <c r="AU22" s="336">
        <f t="shared" si="68"/>
        <v>337.84878280191748</v>
      </c>
      <c r="AV22" s="336">
        <f t="shared" si="68"/>
        <v>362.95634366182162</v>
      </c>
      <c r="AW22" s="336">
        <f t="shared" si="68"/>
        <v>386.80852647873053</v>
      </c>
      <c r="AX22" s="339">
        <f>AW22</f>
        <v>386.80852647873053</v>
      </c>
      <c r="AY22" s="614">
        <f>(AX22-AH22)/AH22</f>
        <v>4.7953621928483567</v>
      </c>
      <c r="AZ22" s="289"/>
      <c r="BA22" s="305"/>
      <c r="BB22" s="425">
        <f>BB18+(AX18-BB15)</f>
        <v>558.53611111111115</v>
      </c>
      <c r="BC22" s="425">
        <f t="shared" ref="BC22:BM22" si="69">BC18+(BB22-BC15)</f>
        <v>725.05375000000004</v>
      </c>
      <c r="BD22" s="425">
        <f t="shared" si="69"/>
        <v>883.24550694444451</v>
      </c>
      <c r="BE22" s="425">
        <f t="shared" si="69"/>
        <v>1033.5276760416668</v>
      </c>
      <c r="BF22" s="425">
        <f t="shared" si="69"/>
        <v>1176.2957366840278</v>
      </c>
      <c r="BG22" s="425">
        <f t="shared" si="69"/>
        <v>1311.925394294271</v>
      </c>
      <c r="BH22" s="425">
        <f t="shared" si="69"/>
        <v>1440.773569024002</v>
      </c>
      <c r="BI22" s="425">
        <f t="shared" si="69"/>
        <v>1563.1793350172461</v>
      </c>
      <c r="BJ22" s="425">
        <f t="shared" si="69"/>
        <v>1679.464812710828</v>
      </c>
      <c r="BK22" s="425">
        <f t="shared" si="69"/>
        <v>1789.9360165197309</v>
      </c>
      <c r="BL22" s="425">
        <f t="shared" si="69"/>
        <v>1894.8836601381886</v>
      </c>
      <c r="BM22" s="425">
        <f t="shared" si="69"/>
        <v>1994.5839215757237</v>
      </c>
      <c r="BN22" s="428">
        <f>BM22</f>
        <v>1994.5839215757237</v>
      </c>
      <c r="BO22" s="614">
        <f>(BN22-AX22)/AX22</f>
        <v>4.1565148776145193</v>
      </c>
      <c r="BP22" s="289"/>
      <c r="BQ22" s="305"/>
      <c r="BR22" s="425">
        <f>BR18+(BN18-BR15)</f>
        <v>2425.7430555555552</v>
      </c>
      <c r="BS22" s="425">
        <f t="shared" ref="BS22:BX22" si="70">BS18+(BR22-BS15)</f>
        <v>2632.5809027777773</v>
      </c>
      <c r="BT22" s="425">
        <f t="shared" si="70"/>
        <v>2829.0768576388882</v>
      </c>
      <c r="BU22" s="425">
        <f t="shared" si="70"/>
        <v>3015.748014756944</v>
      </c>
      <c r="BV22" s="425">
        <f t="shared" si="70"/>
        <v>3193.0856140190967</v>
      </c>
      <c r="BW22" s="425">
        <f t="shared" si="70"/>
        <v>3361.5563333181417</v>
      </c>
      <c r="BX22" s="425">
        <f t="shared" si="70"/>
        <v>3521.6035166522347</v>
      </c>
      <c r="BY22" s="425">
        <f>BY18+(BX22-BY15)</f>
        <v>3673.6483408196227</v>
      </c>
      <c r="BZ22" s="425">
        <f>BZ18+(BY22-BZ15)</f>
        <v>3818.0909237786418</v>
      </c>
      <c r="CA22" s="425">
        <f>CA18+(BZ22-CA15)</f>
        <v>3955.3113775897095</v>
      </c>
      <c r="CB22" s="425">
        <f>CB18+(CA22-CB15)</f>
        <v>4085.6708087102243</v>
      </c>
      <c r="CC22" s="425">
        <f>CC18+(CB22-CC15)</f>
        <v>4209.5122682747133</v>
      </c>
      <c r="CD22" s="428">
        <f>CC22</f>
        <v>4209.5122682747133</v>
      </c>
      <c r="CE22" s="617">
        <f>(CD22-BN22)/BN22</f>
        <v>1.1104713733725446</v>
      </c>
    </row>
    <row r="23" spans="2:85" s="310" customFormat="1" x14ac:dyDescent="0.2">
      <c r="B23" s="308" t="s">
        <v>161</v>
      </c>
      <c r="C23" s="166"/>
      <c r="D23" s="169"/>
      <c r="E23" s="309"/>
      <c r="F23" s="202">
        <f t="shared" si="66"/>
        <v>0</v>
      </c>
      <c r="G23" s="203">
        <f t="shared" si="66"/>
        <v>0</v>
      </c>
      <c r="H23" s="203">
        <f t="shared" si="66"/>
        <v>0</v>
      </c>
      <c r="I23" s="203">
        <f t="shared" si="66"/>
        <v>0</v>
      </c>
      <c r="J23" s="203">
        <f t="shared" si="66"/>
        <v>0</v>
      </c>
      <c r="K23" s="203">
        <f t="shared" si="66"/>
        <v>0</v>
      </c>
      <c r="L23" s="203">
        <f t="shared" si="66"/>
        <v>0</v>
      </c>
      <c r="M23" s="203" t="e">
        <f t="shared" ref="M23:R23" si="71">M21/M22</f>
        <v>#DIV/0!</v>
      </c>
      <c r="N23" s="203" t="e">
        <f t="shared" si="71"/>
        <v>#DIV/0!</v>
      </c>
      <c r="O23" s="203" t="e">
        <f t="shared" si="71"/>
        <v>#DIV/0!</v>
      </c>
      <c r="P23" s="203" t="e">
        <f t="shared" si="71"/>
        <v>#DIV/0!</v>
      </c>
      <c r="Q23" s="203" t="e">
        <f t="shared" si="71"/>
        <v>#DIV/0!</v>
      </c>
      <c r="R23" s="111" t="e">
        <f t="shared" si="71"/>
        <v>#DIV/0!</v>
      </c>
      <c r="S23" s="166"/>
      <c r="T23" s="169"/>
      <c r="U23" s="309"/>
      <c r="V23" s="230">
        <f>V21/V22</f>
        <v>0</v>
      </c>
      <c r="W23" s="230">
        <f t="shared" ref="W23:AG23" si="72">W21/W22</f>
        <v>0</v>
      </c>
      <c r="X23" s="230">
        <f t="shared" si="72"/>
        <v>0</v>
      </c>
      <c r="Y23" s="230">
        <f t="shared" si="72"/>
        <v>0</v>
      </c>
      <c r="Z23" s="230">
        <f t="shared" si="72"/>
        <v>0</v>
      </c>
      <c r="AA23" s="230">
        <f t="shared" si="72"/>
        <v>0</v>
      </c>
      <c r="AB23" s="230">
        <f t="shared" si="72"/>
        <v>0</v>
      </c>
      <c r="AC23" s="230">
        <f t="shared" si="72"/>
        <v>0</v>
      </c>
      <c r="AD23" s="230">
        <f t="shared" si="72"/>
        <v>0</v>
      </c>
      <c r="AE23" s="230">
        <f t="shared" si="72"/>
        <v>14.447299126655313</v>
      </c>
      <c r="AF23" s="230">
        <f t="shared" si="72"/>
        <v>16.126210520575722</v>
      </c>
      <c r="AG23" s="230">
        <f t="shared" si="72"/>
        <v>15.294186890710115</v>
      </c>
      <c r="AH23" s="231">
        <f>AH21/AH22</f>
        <v>10.872853533357064</v>
      </c>
      <c r="AI23" s="166"/>
      <c r="AJ23" s="169"/>
      <c r="AK23" s="309"/>
      <c r="AL23" s="340">
        <f>AL21/AL22</f>
        <v>21.387283236994218</v>
      </c>
      <c r="AM23" s="340">
        <f t="shared" ref="AM23:AW23" si="73">AM21/AM22</f>
        <v>24.769068752820818</v>
      </c>
      <c r="AN23" s="340">
        <f t="shared" si="73"/>
        <v>24.11250019380546</v>
      </c>
      <c r="AO23" s="340">
        <f t="shared" si="73"/>
        <v>22.736186418243925</v>
      </c>
      <c r="AP23" s="340">
        <f t="shared" si="73"/>
        <v>21.257089598513247</v>
      </c>
      <c r="AQ23" s="340">
        <f t="shared" si="73"/>
        <v>19.848759429132091</v>
      </c>
      <c r="AR23" s="340">
        <f t="shared" si="73"/>
        <v>18.571417505990865</v>
      </c>
      <c r="AS23" s="340">
        <f t="shared" si="73"/>
        <v>17.425966832793183</v>
      </c>
      <c r="AT23" s="340">
        <f>AT21/AT22</f>
        <v>16.408720543056216</v>
      </c>
      <c r="AU23" s="340">
        <f t="shared" si="73"/>
        <v>15.503977716181582</v>
      </c>
      <c r="AV23" s="340">
        <f t="shared" si="73"/>
        <v>14.707002903284673</v>
      </c>
      <c r="AW23" s="340">
        <f t="shared" si="73"/>
        <v>13.999174344202972</v>
      </c>
      <c r="AX23" s="341">
        <f>AX21/AX22</f>
        <v>118.12115066008036</v>
      </c>
      <c r="AY23" s="166"/>
      <c r="AZ23" s="169"/>
      <c r="BA23" s="309"/>
      <c r="BB23" s="429">
        <f>BB21/BB22</f>
        <v>10.882017973571786</v>
      </c>
      <c r="BC23" s="429">
        <f t="shared" ref="BC23:BI23" si="74">BC21/BC22</f>
        <v>11.574314318076418</v>
      </c>
      <c r="BD23" s="429">
        <f t="shared" si="74"/>
        <v>11.484915485268413</v>
      </c>
      <c r="BE23" s="429">
        <f t="shared" si="74"/>
        <v>11.10081545560611</v>
      </c>
      <c r="BF23" s="429">
        <f t="shared" si="74"/>
        <v>10.611277088520868</v>
      </c>
      <c r="BG23" s="429">
        <f t="shared" si="74"/>
        <v>10.099659673961584</v>
      </c>
      <c r="BH23" s="429">
        <f t="shared" si="74"/>
        <v>9.6031745011623713</v>
      </c>
      <c r="BI23" s="429">
        <f t="shared" si="74"/>
        <v>9.1377871239849835</v>
      </c>
      <c r="BJ23" s="429">
        <f>BJ21/BJ22</f>
        <v>8.7093220943346381</v>
      </c>
      <c r="BK23" s="429">
        <f>BK21/BK22</f>
        <v>8.3198504653564758</v>
      </c>
      <c r="BL23" s="429">
        <f>BL21/BL22</f>
        <v>7.9661882771732611</v>
      </c>
      <c r="BM23" s="429">
        <f>BM21/BM22</f>
        <v>7.6472089416774764</v>
      </c>
      <c r="BN23" s="430">
        <f>BN21/BN22</f>
        <v>69.818850804713151</v>
      </c>
      <c r="BO23" s="166"/>
      <c r="BP23" s="169"/>
      <c r="BQ23" s="309"/>
      <c r="BR23" s="429">
        <f>BR21/BR22</f>
        <v>7.1648149049403544</v>
      </c>
      <c r="BS23" s="429">
        <f t="shared" ref="BS23:BY23" si="75">BS21/BS22</f>
        <v>7.4379480529312652</v>
      </c>
      <c r="BT23" s="429">
        <f t="shared" si="75"/>
        <v>7.5116375656672032</v>
      </c>
      <c r="BU23" s="429">
        <f t="shared" si="75"/>
        <v>7.4671358116818434</v>
      </c>
      <c r="BV23" s="429">
        <f t="shared" si="75"/>
        <v>7.3546415094210342</v>
      </c>
      <c r="BW23" s="429">
        <f t="shared" si="75"/>
        <v>7.2049960192375542</v>
      </c>
      <c r="BX23" s="429">
        <f t="shared" si="75"/>
        <v>7.0374191423910286</v>
      </c>
      <c r="BY23" s="429">
        <f t="shared" si="75"/>
        <v>6.8637489657963053</v>
      </c>
      <c r="BZ23" s="429">
        <f>BZ21/BZ22</f>
        <v>6.6910402371237812</v>
      </c>
      <c r="CA23" s="429">
        <f>CA21/CA22</f>
        <v>6.5238858680512939</v>
      </c>
      <c r="CB23" s="429">
        <f>CB21/CB22</f>
        <v>6.3641935969404209</v>
      </c>
      <c r="CC23" s="429">
        <f>CC21/CC22</f>
        <v>6.213784004653955</v>
      </c>
      <c r="CD23" s="430">
        <f>CD21/CD22</f>
        <v>61.844701951409526</v>
      </c>
    </row>
    <row r="24" spans="2:85" s="160" customFormat="1" x14ac:dyDescent="0.2">
      <c r="B24" s="98" t="s">
        <v>23</v>
      </c>
      <c r="C24" s="208" t="s">
        <v>188</v>
      </c>
      <c r="D24" s="209"/>
      <c r="E24" s="200"/>
      <c r="F24" s="196" t="e">
        <f t="shared" ref="F24:Q24" si="76">F20/$D24</f>
        <v>#DIV/0!</v>
      </c>
      <c r="G24" s="210" t="e">
        <f t="shared" si="76"/>
        <v>#DIV/0!</v>
      </c>
      <c r="H24" s="210" t="e">
        <f t="shared" si="76"/>
        <v>#DIV/0!</v>
      </c>
      <c r="I24" s="210" t="e">
        <f t="shared" si="76"/>
        <v>#DIV/0!</v>
      </c>
      <c r="J24" s="210" t="e">
        <f t="shared" si="76"/>
        <v>#DIV/0!</v>
      </c>
      <c r="K24" s="210" t="e">
        <f t="shared" si="76"/>
        <v>#DIV/0!</v>
      </c>
      <c r="L24" s="210" t="e">
        <f t="shared" si="76"/>
        <v>#DIV/0!</v>
      </c>
      <c r="M24" s="210" t="e">
        <f t="shared" si="76"/>
        <v>#DIV/0!</v>
      </c>
      <c r="N24" s="210" t="e">
        <f t="shared" si="76"/>
        <v>#DIV/0!</v>
      </c>
      <c r="O24" s="210" t="e">
        <f t="shared" si="76"/>
        <v>#DIV/0!</v>
      </c>
      <c r="P24" s="210" t="e">
        <f t="shared" si="76"/>
        <v>#DIV/0!</v>
      </c>
      <c r="Q24" s="211" t="e">
        <f t="shared" si="76"/>
        <v>#DIV/0!</v>
      </c>
      <c r="R24" s="212" t="e">
        <f>R21/$D24</f>
        <v>#DIV/0!</v>
      </c>
      <c r="S24" s="208" t="s">
        <v>188</v>
      </c>
      <c r="T24" s="209">
        <v>40000000</v>
      </c>
      <c r="U24" s="292"/>
      <c r="V24" s="232">
        <f t="shared" ref="V24:AG24" si="77">V20/$T24</f>
        <v>0</v>
      </c>
      <c r="W24" s="233">
        <f t="shared" si="77"/>
        <v>0</v>
      </c>
      <c r="X24" s="233">
        <f t="shared" si="77"/>
        <v>0</v>
      </c>
      <c r="Y24" s="233">
        <f t="shared" si="77"/>
        <v>0</v>
      </c>
      <c r="Z24" s="233">
        <f t="shared" si="77"/>
        <v>0</v>
      </c>
      <c r="AA24" s="233">
        <f t="shared" si="77"/>
        <v>0</v>
      </c>
      <c r="AB24" s="233">
        <f t="shared" si="77"/>
        <v>0</v>
      </c>
      <c r="AC24" s="233">
        <f t="shared" si="77"/>
        <v>0</v>
      </c>
      <c r="AD24" s="233">
        <f t="shared" si="77"/>
        <v>0</v>
      </c>
      <c r="AE24" s="233">
        <f t="shared" si="77"/>
        <v>2.2500000000000001E-6</v>
      </c>
      <c r="AF24" s="233">
        <f t="shared" si="77"/>
        <v>6.1874999999999996E-6</v>
      </c>
      <c r="AG24" s="234">
        <f t="shared" si="77"/>
        <v>9.1406250000000003E-6</v>
      </c>
      <c r="AH24" s="492">
        <f>SUM($AH$19:$AH$20)/T24</f>
        <v>1.8142578125000001E-5</v>
      </c>
      <c r="AI24" s="208" t="s">
        <v>188</v>
      </c>
      <c r="AJ24" s="209">
        <v>40000000</v>
      </c>
      <c r="AK24" s="292"/>
      <c r="AL24" s="342">
        <f t="shared" ref="AL24:AW24" si="78">AL20/$T24</f>
        <v>2.1805468749999999E-5</v>
      </c>
      <c r="AM24" s="343">
        <f t="shared" si="78"/>
        <v>4.8554101562499997E-5</v>
      </c>
      <c r="AN24" s="343">
        <f t="shared" si="78"/>
        <v>6.8615576171875001E-5</v>
      </c>
      <c r="AO24" s="343">
        <f t="shared" si="78"/>
        <v>8.3661682128906254E-5</v>
      </c>
      <c r="AP24" s="343">
        <f t="shared" si="78"/>
        <v>9.4946261596679684E-5</v>
      </c>
      <c r="AQ24" s="343">
        <f t="shared" si="78"/>
        <v>1.0340969619750977E-4</v>
      </c>
      <c r="AR24" s="343">
        <f t="shared" si="78"/>
        <v>1.0975727214813233E-4</v>
      </c>
      <c r="AS24" s="343">
        <f t="shared" si="78"/>
        <v>1.1451795411109924E-4</v>
      </c>
      <c r="AT24" s="343">
        <f t="shared" si="78"/>
        <v>1.1808846558332443E-4</v>
      </c>
      <c r="AU24" s="343">
        <f t="shared" si="78"/>
        <v>1.2076634918749332E-4</v>
      </c>
      <c r="AV24" s="343">
        <f t="shared" si="78"/>
        <v>1.2277476189061998E-4</v>
      </c>
      <c r="AW24" s="344">
        <f t="shared" si="78"/>
        <v>1.2428107141796501E-4</v>
      </c>
      <c r="AX24" s="493">
        <f>SUM($AX$19:$AX$20)/AJ24</f>
        <v>1.1422567058199454E-3</v>
      </c>
      <c r="AY24" s="208" t="s">
        <v>188</v>
      </c>
      <c r="AZ24" s="209">
        <v>40000000</v>
      </c>
      <c r="BA24" s="292"/>
      <c r="BB24" s="431">
        <f t="shared" ref="BB24:BM24" si="79">BB20/$T24</f>
        <v>1.3972191467458487E-4</v>
      </c>
      <c r="BC24" s="432">
        <f t="shared" si="79"/>
        <v>1.9423588045038311E-4</v>
      </c>
      <c r="BD24" s="432">
        <f t="shared" si="79"/>
        <v>2.3512135478223178E-4</v>
      </c>
      <c r="BE24" s="432">
        <f t="shared" si="79"/>
        <v>2.6578546053111828E-4</v>
      </c>
      <c r="BF24" s="432">
        <f t="shared" si="79"/>
        <v>2.8878353984278314E-4</v>
      </c>
      <c r="BG24" s="432">
        <f t="shared" si="79"/>
        <v>3.0603209932653178E-4</v>
      </c>
      <c r="BH24" s="432">
        <f t="shared" si="79"/>
        <v>3.1896851893934325E-4</v>
      </c>
      <c r="BI24" s="432">
        <f t="shared" si="79"/>
        <v>3.2867083364895188E-4</v>
      </c>
      <c r="BJ24" s="432">
        <f t="shared" si="79"/>
        <v>3.3594756968115833E-4</v>
      </c>
      <c r="BK24" s="432">
        <f t="shared" si="79"/>
        <v>3.4140512170531317E-4</v>
      </c>
      <c r="BL24" s="432">
        <f t="shared" si="79"/>
        <v>3.4549828572342931E-4</v>
      </c>
      <c r="BM24" s="433">
        <f t="shared" si="79"/>
        <v>3.4856815873701642E-4</v>
      </c>
      <c r="BN24" s="494">
        <f>SUM($BN$19:$BN$20)/AZ24</f>
        <v>3.4814889309493779E-3</v>
      </c>
      <c r="BO24" s="208" t="s">
        <v>188</v>
      </c>
      <c r="BP24" s="209">
        <v>40000000</v>
      </c>
      <c r="BQ24" s="292"/>
      <c r="BR24" s="431">
        <f>BR20/$T24</f>
        <v>3.9838792460831791E-4</v>
      </c>
      <c r="BS24" s="432">
        <f>BS20/$T24</f>
        <v>4.4972844345623846E-4</v>
      </c>
      <c r="BT24" s="432">
        <f>BT20/$T24</f>
        <v>4.8823383259217882E-4</v>
      </c>
      <c r="BU24" s="432">
        <f>BU20/$T24</f>
        <v>5.1711287444413409E-4</v>
      </c>
      <c r="BV24" s="432">
        <f>BV20/$T24</f>
        <v>5.3877215583310063E-4</v>
      </c>
      <c r="BW24" s="432">
        <f t="shared" ref="BW24:CC24" si="80">BW20/$T24</f>
        <v>5.550166168748255E-4</v>
      </c>
      <c r="BX24" s="432">
        <f t="shared" si="80"/>
        <v>5.671999626561191E-4</v>
      </c>
      <c r="BY24" s="432">
        <f t="shared" si="80"/>
        <v>5.763374719920893E-4</v>
      </c>
      <c r="BZ24" s="432">
        <f t="shared" si="80"/>
        <v>5.8319060399406703E-4</v>
      </c>
      <c r="CA24" s="432">
        <f t="shared" si="80"/>
        <v>5.8833045299555022E-4</v>
      </c>
      <c r="CB24" s="432">
        <f t="shared" si="80"/>
        <v>5.9218533974666272E-4</v>
      </c>
      <c r="CC24" s="432">
        <f t="shared" si="80"/>
        <v>5.9507650480999702E-4</v>
      </c>
      <c r="CD24" s="494">
        <f>SUM($CD$19:$CD$20)/BP24</f>
        <v>6.5084007898062873E-3</v>
      </c>
    </row>
    <row r="25" spans="2:85" s="160" customFormat="1" x14ac:dyDescent="0.2">
      <c r="B25" s="98" t="s">
        <v>23</v>
      </c>
      <c r="C25" s="208" t="s">
        <v>216</v>
      </c>
      <c r="D25" s="209"/>
      <c r="E25" s="200"/>
      <c r="F25" s="196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1"/>
      <c r="R25" s="212"/>
      <c r="S25" s="208" t="s">
        <v>216</v>
      </c>
      <c r="T25" s="209">
        <v>154000000</v>
      </c>
      <c r="U25" s="292"/>
      <c r="V25" s="293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5"/>
      <c r="AH25" s="492">
        <f>SUM($AH$19:$AH$20)/T25</f>
        <v>4.7123579545454542E-6</v>
      </c>
      <c r="AI25" s="208" t="s">
        <v>216</v>
      </c>
      <c r="AJ25" s="209">
        <v>154000000</v>
      </c>
      <c r="AK25" s="292"/>
      <c r="AL25" s="345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7"/>
      <c r="AX25" s="493">
        <f>SUM($AX$19:$AX$20)/AJ25</f>
        <v>2.9669005345972602E-4</v>
      </c>
      <c r="AY25" s="208" t="s">
        <v>216</v>
      </c>
      <c r="AZ25" s="209">
        <v>154000000</v>
      </c>
      <c r="BA25" s="292"/>
      <c r="BB25" s="434"/>
      <c r="BC25" s="435"/>
      <c r="BD25" s="435"/>
      <c r="BE25" s="435"/>
      <c r="BF25" s="435"/>
      <c r="BG25" s="435"/>
      <c r="BH25" s="435"/>
      <c r="BI25" s="435"/>
      <c r="BJ25" s="435"/>
      <c r="BK25" s="435"/>
      <c r="BL25" s="435"/>
      <c r="BM25" s="436"/>
      <c r="BN25" s="494">
        <f>SUM($BN$19:$BN$20)/AZ25</f>
        <v>9.0428283920763065E-4</v>
      </c>
      <c r="BO25" s="208" t="s">
        <v>216</v>
      </c>
      <c r="BP25" s="209">
        <v>154000000</v>
      </c>
      <c r="BQ25" s="292"/>
      <c r="BR25" s="434"/>
      <c r="BS25" s="435"/>
      <c r="BT25" s="435"/>
      <c r="BU25" s="435"/>
      <c r="BV25" s="435"/>
      <c r="BW25" s="435"/>
      <c r="BX25" s="435"/>
      <c r="BY25" s="435"/>
      <c r="BZ25" s="435"/>
      <c r="CA25" s="435"/>
      <c r="CB25" s="435"/>
      <c r="CC25" s="435"/>
      <c r="CD25" s="494">
        <f>SUM($CD$19:$CD$20)/BP25</f>
        <v>1.6904937116379967E-3</v>
      </c>
    </row>
    <row r="26" spans="2:85" s="160" customFormat="1" x14ac:dyDescent="0.2">
      <c r="B26" s="98" t="s">
        <v>23</v>
      </c>
      <c r="C26" s="208" t="s">
        <v>217</v>
      </c>
      <c r="D26" s="209"/>
      <c r="E26" s="200"/>
      <c r="F26" s="196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1"/>
      <c r="R26" s="212"/>
      <c r="S26" s="208" t="s">
        <v>217</v>
      </c>
      <c r="T26" s="209">
        <v>2000000000</v>
      </c>
      <c r="U26" s="292"/>
      <c r="V26" s="293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5"/>
      <c r="AH26" s="492">
        <f>SUM($AH$19:$AH$20)/T26</f>
        <v>3.628515625E-7</v>
      </c>
      <c r="AI26" s="208" t="s">
        <v>217</v>
      </c>
      <c r="AJ26" s="209">
        <v>2000000000</v>
      </c>
      <c r="AK26" s="292"/>
      <c r="AL26" s="345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7"/>
      <c r="AX26" s="493">
        <f>SUM($AX$19:$AX$20)/AJ26</f>
        <v>2.2845134116398904E-5</v>
      </c>
      <c r="AY26" s="208" t="s">
        <v>217</v>
      </c>
      <c r="AZ26" s="209">
        <v>2000000000</v>
      </c>
      <c r="BA26" s="292"/>
      <c r="BB26" s="434"/>
      <c r="BC26" s="435"/>
      <c r="BD26" s="435"/>
      <c r="BE26" s="435"/>
      <c r="BF26" s="435"/>
      <c r="BG26" s="435"/>
      <c r="BH26" s="435"/>
      <c r="BI26" s="435"/>
      <c r="BJ26" s="435"/>
      <c r="BK26" s="435"/>
      <c r="BL26" s="435"/>
      <c r="BM26" s="436"/>
      <c r="BN26" s="494">
        <f>SUM($BN$19:$BN$20)/AZ26</f>
        <v>6.9629778618987556E-5</v>
      </c>
      <c r="BO26" s="208" t="s">
        <v>217</v>
      </c>
      <c r="BP26" s="209">
        <v>2000000000</v>
      </c>
      <c r="BQ26" s="292"/>
      <c r="BR26" s="434"/>
      <c r="BS26" s="435"/>
      <c r="BT26" s="435"/>
      <c r="BU26" s="435"/>
      <c r="BV26" s="435"/>
      <c r="BW26" s="435"/>
      <c r="BX26" s="435"/>
      <c r="BY26" s="435"/>
      <c r="BZ26" s="435"/>
      <c r="CA26" s="435"/>
      <c r="CB26" s="435"/>
      <c r="CC26" s="435"/>
      <c r="CD26" s="494">
        <f>SUM($CD$19:$CD$20)/BP26</f>
        <v>1.3016801579612575E-4</v>
      </c>
    </row>
    <row r="27" spans="2:85" x14ac:dyDescent="0.2">
      <c r="B27" s="98" t="s">
        <v>23</v>
      </c>
      <c r="C27" s="179" t="s">
        <v>189</v>
      </c>
      <c r="D27" s="91">
        <v>6000000</v>
      </c>
      <c r="E27" s="91"/>
      <c r="F27" s="196">
        <f t="shared" ref="F27:R27" si="81">F21/$D27</f>
        <v>0</v>
      </c>
      <c r="G27" s="197">
        <f t="shared" si="81"/>
        <v>0</v>
      </c>
      <c r="H27" s="197">
        <f t="shared" si="81"/>
        <v>0</v>
      </c>
      <c r="I27" s="197">
        <f t="shared" si="81"/>
        <v>0</v>
      </c>
      <c r="J27" s="197">
        <f t="shared" si="81"/>
        <v>0</v>
      </c>
      <c r="K27" s="197">
        <f t="shared" si="81"/>
        <v>0</v>
      </c>
      <c r="L27" s="197">
        <f t="shared" si="81"/>
        <v>0</v>
      </c>
      <c r="M27" s="197">
        <f t="shared" si="81"/>
        <v>0</v>
      </c>
      <c r="N27" s="197">
        <f t="shared" si="81"/>
        <v>0</v>
      </c>
      <c r="O27" s="197">
        <f t="shared" si="81"/>
        <v>0</v>
      </c>
      <c r="P27" s="197">
        <f t="shared" si="81"/>
        <v>0</v>
      </c>
      <c r="Q27" s="198">
        <f t="shared" si="81"/>
        <v>0</v>
      </c>
      <c r="R27" s="199">
        <f t="shared" si="81"/>
        <v>0</v>
      </c>
      <c r="S27" s="179" t="s">
        <v>189</v>
      </c>
      <c r="T27" s="91">
        <v>6000000</v>
      </c>
      <c r="U27" s="91"/>
      <c r="V27" s="293">
        <f t="shared" ref="V27:AG27" si="82">V21/$T27</f>
        <v>0</v>
      </c>
      <c r="W27" s="294">
        <f t="shared" si="82"/>
        <v>0</v>
      </c>
      <c r="X27" s="294">
        <f t="shared" si="82"/>
        <v>0</v>
      </c>
      <c r="Y27" s="294">
        <f t="shared" si="82"/>
        <v>0</v>
      </c>
      <c r="Z27" s="294">
        <f t="shared" si="82"/>
        <v>0</v>
      </c>
      <c r="AA27" s="294">
        <f t="shared" si="82"/>
        <v>0</v>
      </c>
      <c r="AB27" s="294">
        <f t="shared" si="82"/>
        <v>0</v>
      </c>
      <c r="AC27" s="294">
        <f t="shared" si="82"/>
        <v>0</v>
      </c>
      <c r="AD27" s="294">
        <f t="shared" si="82"/>
        <v>0</v>
      </c>
      <c r="AE27" s="294">
        <f t="shared" si="82"/>
        <v>1.5833333333333333E-5</v>
      </c>
      <c r="AF27" s="294">
        <f t="shared" si="82"/>
        <v>4.3666666666666666E-5</v>
      </c>
      <c r="AG27" s="295">
        <f t="shared" si="82"/>
        <v>6.4833333333333328E-5</v>
      </c>
      <c r="AH27" s="492">
        <f>SUM($AH$19:$AH$20)/T27</f>
        <v>1.2095052083333333E-4</v>
      </c>
      <c r="AI27" s="179" t="s">
        <v>189</v>
      </c>
      <c r="AJ27" s="91">
        <v>6000000</v>
      </c>
      <c r="AK27" s="91"/>
      <c r="AL27" s="345">
        <f t="shared" ref="AL27:AW27" si="83">AL21/$T27</f>
        <v>1.5416666666666666E-4</v>
      </c>
      <c r="AM27" s="346">
        <f t="shared" si="83"/>
        <v>3.4299999999999999E-4</v>
      </c>
      <c r="AN27" s="346">
        <f t="shared" si="83"/>
        <v>4.86E-4</v>
      </c>
      <c r="AO27" s="346">
        <f t="shared" si="83"/>
        <v>5.9449999999999998E-4</v>
      </c>
      <c r="AP27" s="346">
        <f t="shared" si="83"/>
        <v>6.7683333333333332E-4</v>
      </c>
      <c r="AQ27" s="346">
        <f t="shared" si="83"/>
        <v>7.3933333333333338E-4</v>
      </c>
      <c r="AR27" s="346">
        <f t="shared" si="83"/>
        <v>7.871666666666667E-4</v>
      </c>
      <c r="AS27" s="346">
        <f t="shared" si="83"/>
        <v>8.2366666666666667E-4</v>
      </c>
      <c r="AT27" s="346">
        <f t="shared" si="83"/>
        <v>8.516666666666667E-4</v>
      </c>
      <c r="AU27" s="346">
        <f t="shared" si="83"/>
        <v>8.7299999999999997E-4</v>
      </c>
      <c r="AV27" s="346">
        <f t="shared" si="83"/>
        <v>8.8966666666666664E-4</v>
      </c>
      <c r="AW27" s="347">
        <f t="shared" si="83"/>
        <v>9.0249999999999998E-4</v>
      </c>
      <c r="AX27" s="493">
        <f>SUM($AX$19:$AX$20)/AJ27</f>
        <v>7.6150447054663022E-3</v>
      </c>
      <c r="AY27" s="179" t="s">
        <v>189</v>
      </c>
      <c r="AZ27" s="91">
        <v>6000000</v>
      </c>
      <c r="BA27" s="91"/>
      <c r="BB27" s="434">
        <f t="shared" ref="BB27:BM27" si="84">BB21/$T27</f>
        <v>1.013E-3</v>
      </c>
      <c r="BC27" s="435">
        <f t="shared" si="84"/>
        <v>1.3986666666666668E-3</v>
      </c>
      <c r="BD27" s="435">
        <f t="shared" si="84"/>
        <v>1.6906666666666667E-3</v>
      </c>
      <c r="BE27" s="435">
        <f t="shared" si="84"/>
        <v>1.9121666666666666E-3</v>
      </c>
      <c r="BF27" s="435">
        <f t="shared" si="84"/>
        <v>2.0803333333333333E-3</v>
      </c>
      <c r="BG27" s="435">
        <f t="shared" si="84"/>
        <v>2.2083333333333334E-3</v>
      </c>
      <c r="BH27" s="435">
        <f t="shared" si="84"/>
        <v>2.3059999999999999E-3</v>
      </c>
      <c r="BI27" s="435">
        <f t="shared" si="84"/>
        <v>2.3806666666666668E-3</v>
      </c>
      <c r="BJ27" s="435">
        <f t="shared" si="84"/>
        <v>2.4378333333333335E-3</v>
      </c>
      <c r="BK27" s="435">
        <f t="shared" si="84"/>
        <v>2.4819999999999998E-3</v>
      </c>
      <c r="BL27" s="435">
        <f t="shared" si="84"/>
        <v>2.5158333333333335E-3</v>
      </c>
      <c r="BM27" s="436">
        <f t="shared" si="84"/>
        <v>2.5421666666666665E-3</v>
      </c>
      <c r="BN27" s="494">
        <f>SUM($BN$19:$BN$20)/AZ27</f>
        <v>2.3209926206329189E-2</v>
      </c>
      <c r="BO27" s="179" t="s">
        <v>189</v>
      </c>
      <c r="BP27" s="91">
        <v>6000000</v>
      </c>
      <c r="BQ27" s="91"/>
      <c r="BR27" s="434">
        <f>BR21/$T27</f>
        <v>2.8966666666666667E-3</v>
      </c>
      <c r="BS27" s="435">
        <f>BS21/$T27</f>
        <v>3.2634999999999999E-3</v>
      </c>
      <c r="BT27" s="435">
        <f>BT21/$T27</f>
        <v>3.5418333333333335E-3</v>
      </c>
      <c r="BU27" s="435">
        <f>BU21/$T27</f>
        <v>3.7531666666666668E-3</v>
      </c>
      <c r="BV27" s="435">
        <f>BV21/$T27</f>
        <v>3.9139999999999999E-3</v>
      </c>
      <c r="BW27" s="435">
        <f t="shared" ref="BW27:CC27" si="85">BW21/$T27</f>
        <v>4.0366666666666667E-3</v>
      </c>
      <c r="BX27" s="435">
        <f t="shared" si="85"/>
        <v>4.1304999999999996E-3</v>
      </c>
      <c r="BY27" s="435">
        <f t="shared" si="85"/>
        <v>4.2024999999999996E-3</v>
      </c>
      <c r="BZ27" s="435">
        <f t="shared" si="85"/>
        <v>4.2578333333333331E-3</v>
      </c>
      <c r="CA27" s="435">
        <f t="shared" si="85"/>
        <v>4.300666666666667E-3</v>
      </c>
      <c r="CB27" s="435">
        <f t="shared" si="85"/>
        <v>4.3336666666666671E-3</v>
      </c>
      <c r="CC27" s="435">
        <f t="shared" si="85"/>
        <v>4.3594999999999997E-3</v>
      </c>
      <c r="CD27" s="494">
        <f>SUM($CD$19:$CD$20)/BP27</f>
        <v>4.3389338598708582E-2</v>
      </c>
    </row>
    <row r="28" spans="2:85" x14ac:dyDescent="0.2">
      <c r="B28" s="98"/>
      <c r="C28" s="159"/>
      <c r="D28" s="91"/>
      <c r="E28" s="91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2"/>
      <c r="S28" s="159"/>
      <c r="T28" s="91"/>
      <c r="U28" s="91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9"/>
      <c r="AI28" s="159"/>
      <c r="AJ28" s="91"/>
      <c r="AK28" s="91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1"/>
      <c r="AY28" s="159"/>
      <c r="AZ28" s="91"/>
      <c r="BA28" s="91"/>
      <c r="BB28" s="592"/>
      <c r="BC28" s="592"/>
      <c r="BD28" s="592"/>
      <c r="BE28" s="592"/>
      <c r="BF28" s="592"/>
      <c r="BG28" s="592"/>
      <c r="BH28" s="592"/>
      <c r="BI28" s="592"/>
      <c r="BJ28" s="592"/>
      <c r="BK28" s="592"/>
      <c r="BL28" s="592"/>
      <c r="BM28" s="592"/>
      <c r="BN28" s="593"/>
      <c r="BO28" s="159"/>
      <c r="BP28" s="91"/>
      <c r="BQ28" s="91"/>
      <c r="BR28" s="592"/>
      <c r="BS28" s="592"/>
      <c r="BT28" s="592"/>
      <c r="BU28" s="592"/>
      <c r="BV28" s="592"/>
      <c r="BW28" s="592"/>
      <c r="BX28" s="592"/>
      <c r="BY28" s="592"/>
      <c r="BZ28" s="592"/>
      <c r="CA28" s="592"/>
      <c r="CB28" s="592"/>
      <c r="CC28" s="592"/>
      <c r="CD28" s="593"/>
    </row>
    <row r="29" spans="2:85" outlineLevel="1" x14ac:dyDescent="0.2">
      <c r="B29" s="75" t="s">
        <v>197</v>
      </c>
      <c r="C29" s="9"/>
      <c r="D29" s="174">
        <v>100</v>
      </c>
      <c r="E29" s="175">
        <v>0.5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f>(M20*$E$29)*$D$29</f>
        <v>0</v>
      </c>
      <c r="N29" s="145">
        <f>(N20*$E$29)*$D$29</f>
        <v>0</v>
      </c>
      <c r="O29" s="145">
        <f>(O20*$E$29)*$D$29</f>
        <v>0</v>
      </c>
      <c r="P29" s="145">
        <f>(P20*$E$29)*$D$29</f>
        <v>0</v>
      </c>
      <c r="Q29" s="152">
        <f>(Q20*$E$29)*$D$29</f>
        <v>0</v>
      </c>
      <c r="R29" s="148">
        <f>SUM(F29:Q29)</f>
        <v>0</v>
      </c>
      <c r="S29" s="9"/>
      <c r="T29" s="174">
        <v>15</v>
      </c>
      <c r="U29" s="175">
        <v>0.05</v>
      </c>
      <c r="V29" s="235">
        <f>(V21*$U$29)*$T$29</f>
        <v>0</v>
      </c>
      <c r="W29" s="235">
        <f t="shared" ref="W29:AG29" si="86">(W20*$U$29)*$T$29</f>
        <v>0</v>
      </c>
      <c r="X29" s="235">
        <f t="shared" si="86"/>
        <v>0</v>
      </c>
      <c r="Y29" s="235">
        <f t="shared" si="86"/>
        <v>0</v>
      </c>
      <c r="Z29" s="235">
        <f t="shared" si="86"/>
        <v>0</v>
      </c>
      <c r="AA29" s="235">
        <f t="shared" si="86"/>
        <v>0</v>
      </c>
      <c r="AB29" s="235">
        <f t="shared" si="86"/>
        <v>0</v>
      </c>
      <c r="AC29" s="235">
        <f t="shared" si="86"/>
        <v>0</v>
      </c>
      <c r="AD29" s="235">
        <f t="shared" si="86"/>
        <v>0</v>
      </c>
      <c r="AE29" s="235">
        <f t="shared" si="86"/>
        <v>67.5</v>
      </c>
      <c r="AF29" s="235">
        <f t="shared" si="86"/>
        <v>185.625</v>
      </c>
      <c r="AG29" s="235">
        <f t="shared" si="86"/>
        <v>274.21875</v>
      </c>
      <c r="AH29" s="237">
        <f>SUM(V29:AG29)</f>
        <v>527.34375</v>
      </c>
      <c r="AI29" s="9"/>
      <c r="AJ29" s="174">
        <v>15</v>
      </c>
      <c r="AK29" s="175">
        <v>0.05</v>
      </c>
      <c r="AL29" s="349">
        <f>(AL21*$AK$29)*$AJ$29</f>
        <v>693.75</v>
      </c>
      <c r="AM29" s="349">
        <f t="shared" ref="AM29:AW29" si="87">(AM21*$AK$29)*$AJ$29</f>
        <v>1543.5</v>
      </c>
      <c r="AN29" s="349">
        <f t="shared" si="87"/>
        <v>2187</v>
      </c>
      <c r="AO29" s="349">
        <f t="shared" si="87"/>
        <v>2675.2500000000005</v>
      </c>
      <c r="AP29" s="349">
        <f t="shared" si="87"/>
        <v>3045.75</v>
      </c>
      <c r="AQ29" s="349">
        <f t="shared" si="87"/>
        <v>3327</v>
      </c>
      <c r="AR29" s="349">
        <f t="shared" si="87"/>
        <v>3542.25</v>
      </c>
      <c r="AS29" s="349">
        <f t="shared" si="87"/>
        <v>3706.5000000000005</v>
      </c>
      <c r="AT29" s="349">
        <f t="shared" si="87"/>
        <v>3832.5</v>
      </c>
      <c r="AU29" s="349">
        <f t="shared" si="87"/>
        <v>3928.5000000000005</v>
      </c>
      <c r="AV29" s="349">
        <f t="shared" si="87"/>
        <v>4003.5000000000005</v>
      </c>
      <c r="AW29" s="349">
        <f t="shared" si="87"/>
        <v>4061.25</v>
      </c>
      <c r="AX29" s="350">
        <f>SUM(AL29:AW29)</f>
        <v>36546.75</v>
      </c>
      <c r="AY29" s="9"/>
      <c r="AZ29" s="174">
        <v>15</v>
      </c>
      <c r="BA29" s="175">
        <v>0.05</v>
      </c>
      <c r="BB29" s="437">
        <f>(BB21*$BA$29)*$AZ$29</f>
        <v>4558.5000000000009</v>
      </c>
      <c r="BC29" s="437">
        <f t="shared" ref="BC29:BM29" si="88">(BC21*$BA$29)*$AZ$29</f>
        <v>6294</v>
      </c>
      <c r="BD29" s="437">
        <f t="shared" si="88"/>
        <v>7608.0000000000009</v>
      </c>
      <c r="BE29" s="437">
        <f t="shared" si="88"/>
        <v>8604.75</v>
      </c>
      <c r="BF29" s="437">
        <f t="shared" si="88"/>
        <v>9361.5</v>
      </c>
      <c r="BG29" s="437">
        <f t="shared" si="88"/>
        <v>9937.5</v>
      </c>
      <c r="BH29" s="437">
        <f t="shared" si="88"/>
        <v>10377.000000000002</v>
      </c>
      <c r="BI29" s="437">
        <f t="shared" si="88"/>
        <v>10713</v>
      </c>
      <c r="BJ29" s="437">
        <f t="shared" si="88"/>
        <v>10970.25</v>
      </c>
      <c r="BK29" s="437">
        <f t="shared" si="88"/>
        <v>11169</v>
      </c>
      <c r="BL29" s="437">
        <f t="shared" si="88"/>
        <v>11321.25</v>
      </c>
      <c r="BM29" s="437">
        <f t="shared" si="88"/>
        <v>11439.750000000002</v>
      </c>
      <c r="BN29" s="438">
        <f>SUM(BB29:BM29)</f>
        <v>112354.5</v>
      </c>
      <c r="BO29" s="9"/>
      <c r="BP29" s="174">
        <v>15</v>
      </c>
      <c r="BQ29" s="175">
        <v>0.05</v>
      </c>
      <c r="BR29" s="467">
        <f>(BR21*$BQ$29)*$BP$29</f>
        <v>13035</v>
      </c>
      <c r="BS29" s="437">
        <f t="shared" ref="BS29:CC29" si="89">(BS21*$BQ$29)*$BP$29</f>
        <v>14685.750000000002</v>
      </c>
      <c r="BT29" s="437">
        <f t="shared" si="89"/>
        <v>15938.25</v>
      </c>
      <c r="BU29" s="437">
        <f t="shared" si="89"/>
        <v>16889.25</v>
      </c>
      <c r="BV29" s="437">
        <f t="shared" si="89"/>
        <v>17613</v>
      </c>
      <c r="BW29" s="437">
        <f t="shared" si="89"/>
        <v>18165</v>
      </c>
      <c r="BX29" s="437">
        <f t="shared" si="89"/>
        <v>18587.25</v>
      </c>
      <c r="BY29" s="437">
        <f t="shared" si="89"/>
        <v>18911.25</v>
      </c>
      <c r="BZ29" s="437">
        <f t="shared" si="89"/>
        <v>19160.250000000004</v>
      </c>
      <c r="CA29" s="437">
        <f t="shared" si="89"/>
        <v>19353</v>
      </c>
      <c r="CB29" s="437">
        <f t="shared" si="89"/>
        <v>19501.500000000004</v>
      </c>
      <c r="CC29" s="437">
        <f t="shared" si="89"/>
        <v>19617.750000000004</v>
      </c>
      <c r="CD29" s="438">
        <f>SUM(BR29:CC29)</f>
        <v>211457.25</v>
      </c>
    </row>
    <row r="30" spans="2:85" outlineLevel="1" x14ac:dyDescent="0.2">
      <c r="B30" s="75" t="s">
        <v>198</v>
      </c>
      <c r="C30" s="9"/>
      <c r="D30" s="174">
        <v>50</v>
      </c>
      <c r="E30" s="175">
        <v>0.5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f>(M20*$E$30)*$D$30</f>
        <v>0</v>
      </c>
      <c r="N30" s="145">
        <f>(N20*$E$30)*$D$30</f>
        <v>0</v>
      </c>
      <c r="O30" s="145">
        <f>(O20*$E$30)*$D$30</f>
        <v>0</v>
      </c>
      <c r="P30" s="145">
        <f>(P20*$E$30)*$D$30</f>
        <v>0</v>
      </c>
      <c r="Q30" s="145">
        <f>(Q20*$E$30)*$D$30</f>
        <v>0</v>
      </c>
      <c r="R30" s="148">
        <f>SUM(F30:Q30)</f>
        <v>0</v>
      </c>
      <c r="S30" s="9"/>
      <c r="T30" s="174">
        <v>20</v>
      </c>
      <c r="U30" s="175">
        <v>0.05</v>
      </c>
      <c r="V30" s="235">
        <f>(V21*$U$30)*$T$30</f>
        <v>0</v>
      </c>
      <c r="W30" s="235">
        <f t="shared" ref="W30:AG30" si="90">(W20*$U$30)*$T$30</f>
        <v>0</v>
      </c>
      <c r="X30" s="235">
        <f t="shared" si="90"/>
        <v>0</v>
      </c>
      <c r="Y30" s="235">
        <f t="shared" si="90"/>
        <v>0</v>
      </c>
      <c r="Z30" s="235">
        <f t="shared" si="90"/>
        <v>0</v>
      </c>
      <c r="AA30" s="235">
        <f t="shared" si="90"/>
        <v>0</v>
      </c>
      <c r="AB30" s="235">
        <f t="shared" si="90"/>
        <v>0</v>
      </c>
      <c r="AC30" s="235">
        <f t="shared" si="90"/>
        <v>0</v>
      </c>
      <c r="AD30" s="235">
        <f t="shared" si="90"/>
        <v>0</v>
      </c>
      <c r="AE30" s="235">
        <f t="shared" si="90"/>
        <v>90</v>
      </c>
      <c r="AF30" s="235">
        <f t="shared" si="90"/>
        <v>247.5</v>
      </c>
      <c r="AG30" s="235">
        <f t="shared" si="90"/>
        <v>365.625</v>
      </c>
      <c r="AH30" s="237">
        <f t="shared" ref="AH30:AH42" si="91">SUM(V30:AG30)</f>
        <v>703.125</v>
      </c>
      <c r="AI30" s="9"/>
      <c r="AJ30" s="174">
        <v>20</v>
      </c>
      <c r="AK30" s="175">
        <v>0.05</v>
      </c>
      <c r="AL30" s="349">
        <f>(AL21*$AK$30)*$AJ$30</f>
        <v>925</v>
      </c>
      <c r="AM30" s="349">
        <f t="shared" ref="AM30:AW30" si="92">(AM21*$AK$30)*$AJ$30</f>
        <v>2058</v>
      </c>
      <c r="AN30" s="349">
        <f t="shared" si="92"/>
        <v>2916</v>
      </c>
      <c r="AO30" s="349">
        <f t="shared" si="92"/>
        <v>3567.0000000000005</v>
      </c>
      <c r="AP30" s="349">
        <f t="shared" si="92"/>
        <v>4061</v>
      </c>
      <c r="AQ30" s="349">
        <f t="shared" si="92"/>
        <v>4436</v>
      </c>
      <c r="AR30" s="349">
        <f t="shared" si="92"/>
        <v>4723</v>
      </c>
      <c r="AS30" s="349">
        <f t="shared" si="92"/>
        <v>4942</v>
      </c>
      <c r="AT30" s="349">
        <f t="shared" si="92"/>
        <v>5110</v>
      </c>
      <c r="AU30" s="349">
        <f t="shared" si="92"/>
        <v>5238.0000000000009</v>
      </c>
      <c r="AV30" s="349">
        <f t="shared" si="92"/>
        <v>5338.0000000000009</v>
      </c>
      <c r="AW30" s="349">
        <f t="shared" si="92"/>
        <v>5415</v>
      </c>
      <c r="AX30" s="350">
        <f t="shared" ref="AX30:AX42" si="93">SUM(AL30:AW30)</f>
        <v>48729</v>
      </c>
      <c r="AY30" s="9"/>
      <c r="AZ30" s="174">
        <v>20</v>
      </c>
      <c r="BA30" s="175">
        <v>0.05</v>
      </c>
      <c r="BB30" s="437">
        <f>(BB21*$BA$30)*$AZ$30</f>
        <v>6078.0000000000009</v>
      </c>
      <c r="BC30" s="437">
        <f t="shared" ref="BC30:BM30" si="94">(BC21*$BA$30)*$AZ$30</f>
        <v>8392</v>
      </c>
      <c r="BD30" s="437">
        <f t="shared" si="94"/>
        <v>10144</v>
      </c>
      <c r="BE30" s="437">
        <f t="shared" si="94"/>
        <v>11473</v>
      </c>
      <c r="BF30" s="437">
        <f t="shared" si="94"/>
        <v>12482</v>
      </c>
      <c r="BG30" s="437">
        <f t="shared" si="94"/>
        <v>13250</v>
      </c>
      <c r="BH30" s="437">
        <f t="shared" si="94"/>
        <v>13836.000000000002</v>
      </c>
      <c r="BI30" s="437">
        <f t="shared" si="94"/>
        <v>14284</v>
      </c>
      <c r="BJ30" s="437">
        <f t="shared" si="94"/>
        <v>14627</v>
      </c>
      <c r="BK30" s="437">
        <f t="shared" si="94"/>
        <v>14892</v>
      </c>
      <c r="BL30" s="437">
        <f t="shared" si="94"/>
        <v>15095</v>
      </c>
      <c r="BM30" s="437">
        <f t="shared" si="94"/>
        <v>15253.000000000002</v>
      </c>
      <c r="BN30" s="438">
        <f t="shared" ref="BN30:BN38" si="95">SUM(BB30:BM30)</f>
        <v>149806</v>
      </c>
      <c r="BO30" s="9"/>
      <c r="BP30" s="174">
        <v>20</v>
      </c>
      <c r="BQ30" s="175">
        <v>0.05</v>
      </c>
      <c r="BR30" s="437">
        <f>(BR21*$BQ$30)*$BP$30</f>
        <v>17380</v>
      </c>
      <c r="BS30" s="437">
        <f t="shared" ref="BS30:CC30" si="96">(BS21*$BQ$30)*$BP$30</f>
        <v>19581</v>
      </c>
      <c r="BT30" s="437">
        <f t="shared" si="96"/>
        <v>21251</v>
      </c>
      <c r="BU30" s="437">
        <f t="shared" si="96"/>
        <v>22519</v>
      </c>
      <c r="BV30" s="437">
        <f t="shared" si="96"/>
        <v>23484</v>
      </c>
      <c r="BW30" s="437">
        <f t="shared" si="96"/>
        <v>24220</v>
      </c>
      <c r="BX30" s="437">
        <f t="shared" si="96"/>
        <v>24783</v>
      </c>
      <c r="BY30" s="437">
        <f t="shared" si="96"/>
        <v>25215</v>
      </c>
      <c r="BZ30" s="437">
        <f t="shared" si="96"/>
        <v>25547.000000000004</v>
      </c>
      <c r="CA30" s="437">
        <f t="shared" si="96"/>
        <v>25804</v>
      </c>
      <c r="CB30" s="437">
        <f t="shared" si="96"/>
        <v>26002.000000000004</v>
      </c>
      <c r="CC30" s="437">
        <f t="shared" si="96"/>
        <v>26157.000000000004</v>
      </c>
      <c r="CD30" s="438">
        <f t="shared" ref="CD30:CD38" si="97">SUM(BR30:CC30)</f>
        <v>281943</v>
      </c>
      <c r="CF30" s="533"/>
    </row>
    <row r="31" spans="2:85" outlineLevel="1" x14ac:dyDescent="0.2">
      <c r="B31" s="75" t="s">
        <v>199</v>
      </c>
      <c r="C31" s="9"/>
      <c r="D31" s="174">
        <v>50</v>
      </c>
      <c r="E31" s="17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8">
        <f>SUM(F31:Q31)</f>
        <v>0</v>
      </c>
      <c r="S31" s="9"/>
      <c r="T31" s="174">
        <v>35</v>
      </c>
      <c r="U31" s="175">
        <v>0.05</v>
      </c>
      <c r="V31" s="235">
        <f>(V21*$U$31)*$T$31</f>
        <v>0</v>
      </c>
      <c r="W31" s="235">
        <f t="shared" ref="W31:AG31" si="98">(W20*$U$31)*$T$31</f>
        <v>0</v>
      </c>
      <c r="X31" s="235">
        <f t="shared" si="98"/>
        <v>0</v>
      </c>
      <c r="Y31" s="235">
        <f t="shared" si="98"/>
        <v>0</v>
      </c>
      <c r="Z31" s="235">
        <f t="shared" si="98"/>
        <v>0</v>
      </c>
      <c r="AA31" s="235">
        <f t="shared" si="98"/>
        <v>0</v>
      </c>
      <c r="AB31" s="235">
        <f t="shared" si="98"/>
        <v>0</v>
      </c>
      <c r="AC31" s="235">
        <f t="shared" si="98"/>
        <v>0</v>
      </c>
      <c r="AD31" s="235">
        <f t="shared" si="98"/>
        <v>0</v>
      </c>
      <c r="AE31" s="235">
        <f t="shared" si="98"/>
        <v>157.5</v>
      </c>
      <c r="AF31" s="235">
        <f t="shared" si="98"/>
        <v>433.125</v>
      </c>
      <c r="AG31" s="235">
        <f t="shared" si="98"/>
        <v>639.84375</v>
      </c>
      <c r="AH31" s="237">
        <f t="shared" si="91"/>
        <v>1230.46875</v>
      </c>
      <c r="AI31" s="9"/>
      <c r="AJ31" s="174">
        <v>35</v>
      </c>
      <c r="AK31" s="175">
        <v>0.05</v>
      </c>
      <c r="AL31" s="349">
        <f>(AL21*$AK$31)*$AJ$31</f>
        <v>1618.75</v>
      </c>
      <c r="AM31" s="349">
        <f t="shared" ref="AM31:AW31" si="99">(AM21*$AK$31)*$AJ$31</f>
        <v>3601.5</v>
      </c>
      <c r="AN31" s="349">
        <f t="shared" si="99"/>
        <v>5103</v>
      </c>
      <c r="AO31" s="349">
        <f t="shared" si="99"/>
        <v>6242.2500000000009</v>
      </c>
      <c r="AP31" s="349">
        <f t="shared" si="99"/>
        <v>7106.75</v>
      </c>
      <c r="AQ31" s="349">
        <f t="shared" si="99"/>
        <v>7763</v>
      </c>
      <c r="AR31" s="349">
        <f t="shared" si="99"/>
        <v>8265.25</v>
      </c>
      <c r="AS31" s="349">
        <f t="shared" si="99"/>
        <v>8648.5</v>
      </c>
      <c r="AT31" s="349">
        <f t="shared" si="99"/>
        <v>8942.5</v>
      </c>
      <c r="AU31" s="349">
        <f t="shared" si="99"/>
        <v>9166.5000000000018</v>
      </c>
      <c r="AV31" s="349">
        <f t="shared" si="99"/>
        <v>9341.5000000000018</v>
      </c>
      <c r="AW31" s="349">
        <f t="shared" si="99"/>
        <v>9476.25</v>
      </c>
      <c r="AX31" s="350">
        <f t="shared" si="93"/>
        <v>85275.75</v>
      </c>
      <c r="AY31" s="9"/>
      <c r="AZ31" s="174">
        <v>35</v>
      </c>
      <c r="BA31" s="175">
        <v>0.05</v>
      </c>
      <c r="BB31" s="437">
        <f>(BB21*$BA$31)*$AZ$31</f>
        <v>10636.500000000002</v>
      </c>
      <c r="BC31" s="437">
        <f t="shared" ref="BC31:BM31" si="100">(BC21*$BA$31)*$AZ$31</f>
        <v>14686</v>
      </c>
      <c r="BD31" s="437">
        <f t="shared" si="100"/>
        <v>17752</v>
      </c>
      <c r="BE31" s="437">
        <f t="shared" si="100"/>
        <v>20077.75</v>
      </c>
      <c r="BF31" s="437">
        <f t="shared" si="100"/>
        <v>21843.5</v>
      </c>
      <c r="BG31" s="437">
        <f t="shared" si="100"/>
        <v>23187.5</v>
      </c>
      <c r="BH31" s="437">
        <f t="shared" si="100"/>
        <v>24213.000000000004</v>
      </c>
      <c r="BI31" s="437">
        <f t="shared" si="100"/>
        <v>24997</v>
      </c>
      <c r="BJ31" s="437">
        <f t="shared" si="100"/>
        <v>25597.25</v>
      </c>
      <c r="BK31" s="437">
        <f t="shared" si="100"/>
        <v>26061</v>
      </c>
      <c r="BL31" s="437">
        <f t="shared" si="100"/>
        <v>26416.25</v>
      </c>
      <c r="BM31" s="437">
        <f t="shared" si="100"/>
        <v>26692.750000000004</v>
      </c>
      <c r="BN31" s="438">
        <f t="shared" si="95"/>
        <v>262160.5</v>
      </c>
      <c r="BO31" s="9"/>
      <c r="BP31" s="174">
        <v>35</v>
      </c>
      <c r="BQ31" s="175">
        <v>0.05</v>
      </c>
      <c r="BR31" s="437">
        <f>(BR21*$BQ$31)*$BP$31</f>
        <v>30415</v>
      </c>
      <c r="BS31" s="437">
        <f t="shared" ref="BS31:CC31" si="101">(BS21*$BQ$31)*$BP$31</f>
        <v>34266.75</v>
      </c>
      <c r="BT31" s="437">
        <f t="shared" si="101"/>
        <v>37189.25</v>
      </c>
      <c r="BU31" s="437">
        <f t="shared" si="101"/>
        <v>39408.25</v>
      </c>
      <c r="BV31" s="437">
        <f t="shared" si="101"/>
        <v>41097</v>
      </c>
      <c r="BW31" s="437">
        <f t="shared" si="101"/>
        <v>42385</v>
      </c>
      <c r="BX31" s="437">
        <f t="shared" si="101"/>
        <v>43370.25</v>
      </c>
      <c r="BY31" s="437">
        <f t="shared" si="101"/>
        <v>44126.25</v>
      </c>
      <c r="BZ31" s="437">
        <f t="shared" si="101"/>
        <v>44707.250000000007</v>
      </c>
      <c r="CA31" s="437">
        <f t="shared" si="101"/>
        <v>45157</v>
      </c>
      <c r="CB31" s="437">
        <f t="shared" si="101"/>
        <v>45503.500000000007</v>
      </c>
      <c r="CC31" s="437">
        <f t="shared" si="101"/>
        <v>45774.750000000007</v>
      </c>
      <c r="CD31" s="438">
        <f t="shared" si="97"/>
        <v>493400.25</v>
      </c>
      <c r="CG31" s="529"/>
    </row>
    <row r="32" spans="2:85" outlineLevel="1" x14ac:dyDescent="0.2">
      <c r="B32" s="75" t="s">
        <v>200</v>
      </c>
      <c r="C32" s="9"/>
      <c r="D32" s="174">
        <v>35</v>
      </c>
      <c r="E32" s="17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8">
        <f>SUM(F32:Q32)</f>
        <v>0</v>
      </c>
      <c r="S32" s="312"/>
      <c r="T32" s="174">
        <v>50</v>
      </c>
      <c r="U32" s="175">
        <v>0.55000000000000004</v>
      </c>
      <c r="V32" s="235">
        <f>(V21*$U$32)*$T$32</f>
        <v>0</v>
      </c>
      <c r="W32" s="235">
        <f t="shared" ref="W32:AG32" si="102">(W20*$U$32)*$T$32</f>
        <v>0</v>
      </c>
      <c r="X32" s="235">
        <f t="shared" si="102"/>
        <v>0</v>
      </c>
      <c r="Y32" s="235">
        <f t="shared" si="102"/>
        <v>0</v>
      </c>
      <c r="Z32" s="235">
        <f t="shared" si="102"/>
        <v>0</v>
      </c>
      <c r="AA32" s="235">
        <f t="shared" si="102"/>
        <v>0</v>
      </c>
      <c r="AB32" s="235">
        <f t="shared" si="102"/>
        <v>0</v>
      </c>
      <c r="AC32" s="235">
        <f t="shared" si="102"/>
        <v>0</v>
      </c>
      <c r="AD32" s="235">
        <f t="shared" si="102"/>
        <v>0</v>
      </c>
      <c r="AE32" s="235">
        <f t="shared" si="102"/>
        <v>2475.0000000000005</v>
      </c>
      <c r="AF32" s="235">
        <f t="shared" si="102"/>
        <v>6806.25</v>
      </c>
      <c r="AG32" s="235">
        <f t="shared" si="102"/>
        <v>10054.687500000002</v>
      </c>
      <c r="AH32" s="237">
        <f t="shared" si="91"/>
        <v>19335.9375</v>
      </c>
      <c r="AI32" s="312"/>
      <c r="AJ32" s="174">
        <v>50</v>
      </c>
      <c r="AK32" s="175">
        <v>0.55000000000000004</v>
      </c>
      <c r="AL32" s="349">
        <f>(AL21*$AK$32)*$AJ$32</f>
        <v>25437.500000000004</v>
      </c>
      <c r="AM32" s="349">
        <f t="shared" ref="AM32:AW32" si="103">(AM21*$AK$32)*$AJ$32</f>
        <v>56595.000000000007</v>
      </c>
      <c r="AN32" s="349">
        <f t="shared" si="103"/>
        <v>80190.000000000015</v>
      </c>
      <c r="AO32" s="349">
        <f t="shared" si="103"/>
        <v>98092.5</v>
      </c>
      <c r="AP32" s="349">
        <f t="shared" si="103"/>
        <v>111677.50000000001</v>
      </c>
      <c r="AQ32" s="349">
        <f t="shared" si="103"/>
        <v>121990.00000000001</v>
      </c>
      <c r="AR32" s="349">
        <f t="shared" si="103"/>
        <v>129882.5</v>
      </c>
      <c r="AS32" s="349">
        <f t="shared" si="103"/>
        <v>135905.00000000003</v>
      </c>
      <c r="AT32" s="349">
        <f t="shared" si="103"/>
        <v>140525</v>
      </c>
      <c r="AU32" s="349">
        <f t="shared" si="103"/>
        <v>144045</v>
      </c>
      <c r="AV32" s="349">
        <f t="shared" si="103"/>
        <v>146795</v>
      </c>
      <c r="AW32" s="349">
        <f t="shared" si="103"/>
        <v>148912.50000000003</v>
      </c>
      <c r="AX32" s="350">
        <f t="shared" si="93"/>
        <v>1340047.5</v>
      </c>
      <c r="AY32" s="312"/>
      <c r="AZ32" s="174">
        <v>50</v>
      </c>
      <c r="BA32" s="175">
        <v>0.55000000000000004</v>
      </c>
      <c r="BB32" s="437">
        <f>(BB21*$BA$32)*$AZ$32</f>
        <v>167145</v>
      </c>
      <c r="BC32" s="437">
        <f t="shared" ref="BC32:BM32" si="104">(BC21*$BA$32)*$AZ$32</f>
        <v>230780.00000000003</v>
      </c>
      <c r="BD32" s="437">
        <f t="shared" si="104"/>
        <v>278960.00000000006</v>
      </c>
      <c r="BE32" s="437">
        <f t="shared" si="104"/>
        <v>315507.5</v>
      </c>
      <c r="BF32" s="437">
        <f t="shared" si="104"/>
        <v>343255</v>
      </c>
      <c r="BG32" s="437">
        <f t="shared" si="104"/>
        <v>364375.00000000006</v>
      </c>
      <c r="BH32" s="437">
        <f t="shared" si="104"/>
        <v>380490</v>
      </c>
      <c r="BI32" s="437">
        <f t="shared" si="104"/>
        <v>392810.00000000006</v>
      </c>
      <c r="BJ32" s="437">
        <f t="shared" si="104"/>
        <v>402242.5</v>
      </c>
      <c r="BK32" s="437">
        <f t="shared" si="104"/>
        <v>409530</v>
      </c>
      <c r="BL32" s="437">
        <f t="shared" si="104"/>
        <v>415112.5</v>
      </c>
      <c r="BM32" s="437">
        <f t="shared" si="104"/>
        <v>419457.50000000006</v>
      </c>
      <c r="BN32" s="438">
        <f t="shared" si="95"/>
        <v>4119665</v>
      </c>
      <c r="BO32" s="312"/>
      <c r="BP32" s="174">
        <v>50</v>
      </c>
      <c r="BQ32" s="175">
        <v>0.55000000000000004</v>
      </c>
      <c r="BR32" s="437">
        <f>(BR21*$BQ$32)*$BP$32</f>
        <v>477950</v>
      </c>
      <c r="BS32" s="437">
        <f t="shared" ref="BS32:CC32" si="105">(BS21*$BQ$32)*$BP$32</f>
        <v>538477.5</v>
      </c>
      <c r="BT32" s="437">
        <f t="shared" si="105"/>
        <v>584402.5</v>
      </c>
      <c r="BU32" s="437">
        <f t="shared" si="105"/>
        <v>619272.5</v>
      </c>
      <c r="BV32" s="437">
        <f t="shared" si="105"/>
        <v>645810</v>
      </c>
      <c r="BW32" s="437">
        <f t="shared" si="105"/>
        <v>666050.00000000012</v>
      </c>
      <c r="BX32" s="437">
        <f t="shared" si="105"/>
        <v>681532.50000000012</v>
      </c>
      <c r="BY32" s="437">
        <f t="shared" si="105"/>
        <v>693412.50000000012</v>
      </c>
      <c r="BZ32" s="437">
        <f t="shared" si="105"/>
        <v>702542.5</v>
      </c>
      <c r="CA32" s="437">
        <f t="shared" si="105"/>
        <v>709610</v>
      </c>
      <c r="CB32" s="437">
        <f t="shared" si="105"/>
        <v>715055</v>
      </c>
      <c r="CC32" s="437">
        <f t="shared" si="105"/>
        <v>719317.5</v>
      </c>
      <c r="CD32" s="438">
        <f t="shared" si="97"/>
        <v>7753432.5</v>
      </c>
      <c r="CF32" s="529"/>
      <c r="CG32" s="529"/>
    </row>
    <row r="33" spans="2:85" outlineLevel="1" x14ac:dyDescent="0.2">
      <c r="B33" s="75" t="s">
        <v>201</v>
      </c>
      <c r="C33" s="9"/>
      <c r="D33" s="174"/>
      <c r="E33" s="17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8"/>
      <c r="S33" s="312"/>
      <c r="T33" s="174">
        <v>75</v>
      </c>
      <c r="U33" s="175">
        <v>0.1</v>
      </c>
      <c r="V33" s="235">
        <f>(V21*$U$33)*$T$33</f>
        <v>0</v>
      </c>
      <c r="W33" s="235">
        <f t="shared" ref="W33:AG33" si="106">(W20*$U$33)*$T$33</f>
        <v>0</v>
      </c>
      <c r="X33" s="235">
        <f t="shared" si="106"/>
        <v>0</v>
      </c>
      <c r="Y33" s="235">
        <f t="shared" si="106"/>
        <v>0</v>
      </c>
      <c r="Z33" s="235">
        <f t="shared" si="106"/>
        <v>0</v>
      </c>
      <c r="AA33" s="235">
        <f t="shared" si="106"/>
        <v>0</v>
      </c>
      <c r="AB33" s="235">
        <f t="shared" si="106"/>
        <v>0</v>
      </c>
      <c r="AC33" s="235">
        <f t="shared" si="106"/>
        <v>0</v>
      </c>
      <c r="AD33" s="235">
        <f t="shared" si="106"/>
        <v>0</v>
      </c>
      <c r="AE33" s="235">
        <f t="shared" si="106"/>
        <v>675</v>
      </c>
      <c r="AF33" s="235">
        <f t="shared" si="106"/>
        <v>1856.25</v>
      </c>
      <c r="AG33" s="235">
        <f t="shared" si="106"/>
        <v>2742.1875</v>
      </c>
      <c r="AH33" s="237">
        <f t="shared" si="91"/>
        <v>5273.4375</v>
      </c>
      <c r="AI33" s="312"/>
      <c r="AJ33" s="174">
        <v>75</v>
      </c>
      <c r="AK33" s="175">
        <v>0.1</v>
      </c>
      <c r="AL33" s="349">
        <f>(AL21*$AK$33)*$AJ$33</f>
        <v>6937.5</v>
      </c>
      <c r="AM33" s="349">
        <f t="shared" ref="AM33:AW33" si="107">(AM21*$AK$33)*$AJ$33</f>
        <v>15435</v>
      </c>
      <c r="AN33" s="349">
        <f t="shared" si="107"/>
        <v>21870</v>
      </c>
      <c r="AO33" s="349">
        <f t="shared" si="107"/>
        <v>26752.500000000004</v>
      </c>
      <c r="AP33" s="349">
        <f t="shared" si="107"/>
        <v>30457.5</v>
      </c>
      <c r="AQ33" s="349">
        <f t="shared" si="107"/>
        <v>33270</v>
      </c>
      <c r="AR33" s="349">
        <f t="shared" si="107"/>
        <v>35422.5</v>
      </c>
      <c r="AS33" s="349">
        <f t="shared" si="107"/>
        <v>37065</v>
      </c>
      <c r="AT33" s="349">
        <f t="shared" si="107"/>
        <v>38325</v>
      </c>
      <c r="AU33" s="349">
        <f t="shared" si="107"/>
        <v>39285.000000000007</v>
      </c>
      <c r="AV33" s="349">
        <f t="shared" si="107"/>
        <v>40035.000000000007</v>
      </c>
      <c r="AW33" s="349">
        <f t="shared" si="107"/>
        <v>40612.5</v>
      </c>
      <c r="AX33" s="350">
        <f t="shared" si="93"/>
        <v>365467.5</v>
      </c>
      <c r="AY33" s="312"/>
      <c r="AZ33" s="174">
        <v>75</v>
      </c>
      <c r="BA33" s="175">
        <v>0.1</v>
      </c>
      <c r="BB33" s="437">
        <f>(BB21*$BA$33)*$AZ$33</f>
        <v>45585.000000000007</v>
      </c>
      <c r="BC33" s="437">
        <f t="shared" ref="BC33:BM33" si="108">(BC21*$BA$33)*$AZ$33</f>
        <v>62940</v>
      </c>
      <c r="BD33" s="437">
        <f t="shared" si="108"/>
        <v>76080</v>
      </c>
      <c r="BE33" s="437">
        <f t="shared" si="108"/>
        <v>86047.5</v>
      </c>
      <c r="BF33" s="437">
        <f t="shared" si="108"/>
        <v>93615</v>
      </c>
      <c r="BG33" s="437">
        <f t="shared" si="108"/>
        <v>99375</v>
      </c>
      <c r="BH33" s="437">
        <f t="shared" si="108"/>
        <v>103770.00000000001</v>
      </c>
      <c r="BI33" s="437">
        <f t="shared" si="108"/>
        <v>107130</v>
      </c>
      <c r="BJ33" s="437">
        <f t="shared" si="108"/>
        <v>109702.5</v>
      </c>
      <c r="BK33" s="437">
        <f t="shared" si="108"/>
        <v>111690</v>
      </c>
      <c r="BL33" s="437">
        <f t="shared" si="108"/>
        <v>113212.5</v>
      </c>
      <c r="BM33" s="437">
        <f t="shared" si="108"/>
        <v>114397.50000000001</v>
      </c>
      <c r="BN33" s="438">
        <f t="shared" si="95"/>
        <v>1123545</v>
      </c>
      <c r="BO33" s="312"/>
      <c r="BP33" s="174">
        <v>75</v>
      </c>
      <c r="BQ33" s="175">
        <v>0.1</v>
      </c>
      <c r="BR33" s="437">
        <f>(BR21*$BQ$33)*$BP$33</f>
        <v>130350</v>
      </c>
      <c r="BS33" s="437">
        <f t="shared" ref="BS33:CC33" si="109">(BS21*$BQ$33)*$BP$33</f>
        <v>146857.5</v>
      </c>
      <c r="BT33" s="437">
        <f t="shared" si="109"/>
        <v>159382.5</v>
      </c>
      <c r="BU33" s="437">
        <f t="shared" si="109"/>
        <v>168892.5</v>
      </c>
      <c r="BV33" s="437">
        <f t="shared" si="109"/>
        <v>176130</v>
      </c>
      <c r="BW33" s="437">
        <f t="shared" si="109"/>
        <v>181650</v>
      </c>
      <c r="BX33" s="437">
        <f t="shared" si="109"/>
        <v>185872.5</v>
      </c>
      <c r="BY33" s="437">
        <f t="shared" si="109"/>
        <v>189112.5</v>
      </c>
      <c r="BZ33" s="437">
        <f t="shared" si="109"/>
        <v>191602.50000000003</v>
      </c>
      <c r="CA33" s="437">
        <f t="shared" si="109"/>
        <v>193530</v>
      </c>
      <c r="CB33" s="437">
        <f t="shared" si="109"/>
        <v>195015.00000000003</v>
      </c>
      <c r="CC33" s="437">
        <f t="shared" si="109"/>
        <v>196177.50000000003</v>
      </c>
      <c r="CD33" s="438">
        <f t="shared" si="97"/>
        <v>2114572.5</v>
      </c>
      <c r="CF33" s="529"/>
      <c r="CG33" s="529"/>
    </row>
    <row r="34" spans="2:85" outlineLevel="1" x14ac:dyDescent="0.2">
      <c r="B34" s="75" t="s">
        <v>202</v>
      </c>
      <c r="C34" s="9"/>
      <c r="D34" s="174"/>
      <c r="E34" s="17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8"/>
      <c r="S34" s="312"/>
      <c r="T34" s="174">
        <v>100</v>
      </c>
      <c r="U34" s="175">
        <v>0.1</v>
      </c>
      <c r="V34" s="235">
        <f>(V21*$U$34)*$T$34</f>
        <v>0</v>
      </c>
      <c r="W34" s="235">
        <f t="shared" ref="W34:AG34" si="110">(W20*$U$34)*$T$34</f>
        <v>0</v>
      </c>
      <c r="X34" s="235">
        <f t="shared" si="110"/>
        <v>0</v>
      </c>
      <c r="Y34" s="235">
        <f t="shared" si="110"/>
        <v>0</v>
      </c>
      <c r="Z34" s="235">
        <f t="shared" si="110"/>
        <v>0</v>
      </c>
      <c r="AA34" s="235">
        <f t="shared" si="110"/>
        <v>0</v>
      </c>
      <c r="AB34" s="235">
        <f t="shared" si="110"/>
        <v>0</v>
      </c>
      <c r="AC34" s="235">
        <f t="shared" si="110"/>
        <v>0</v>
      </c>
      <c r="AD34" s="235">
        <f t="shared" si="110"/>
        <v>0</v>
      </c>
      <c r="AE34" s="235">
        <f t="shared" si="110"/>
        <v>900</v>
      </c>
      <c r="AF34" s="235">
        <f t="shared" si="110"/>
        <v>2475</v>
      </c>
      <c r="AG34" s="235">
        <f t="shared" si="110"/>
        <v>3656.25</v>
      </c>
      <c r="AH34" s="237">
        <f t="shared" si="91"/>
        <v>7031.25</v>
      </c>
      <c r="AI34" s="312"/>
      <c r="AJ34" s="174">
        <v>100</v>
      </c>
      <c r="AK34" s="175">
        <v>0.1</v>
      </c>
      <c r="AL34" s="349">
        <f>(AL21*$AK$34)*$AJ$34</f>
        <v>9250</v>
      </c>
      <c r="AM34" s="348">
        <f>(AM21*$AK$34)*$AJ$34</f>
        <v>20580</v>
      </c>
      <c r="AN34" s="349">
        <f t="shared" ref="AN34:AW34" si="111">(AN21*$AK$34)*$AJ$34</f>
        <v>29160.000000000004</v>
      </c>
      <c r="AO34" s="349">
        <f t="shared" si="111"/>
        <v>35670.000000000007</v>
      </c>
      <c r="AP34" s="349">
        <f t="shared" si="111"/>
        <v>40610</v>
      </c>
      <c r="AQ34" s="349">
        <f t="shared" si="111"/>
        <v>44360</v>
      </c>
      <c r="AR34" s="349">
        <f t="shared" si="111"/>
        <v>47230</v>
      </c>
      <c r="AS34" s="349">
        <f t="shared" si="111"/>
        <v>49420.000000000007</v>
      </c>
      <c r="AT34" s="349">
        <f t="shared" si="111"/>
        <v>51100</v>
      </c>
      <c r="AU34" s="349">
        <f t="shared" si="111"/>
        <v>52380.000000000007</v>
      </c>
      <c r="AV34" s="349">
        <f t="shared" si="111"/>
        <v>53380.000000000007</v>
      </c>
      <c r="AW34" s="349">
        <f t="shared" si="111"/>
        <v>54150</v>
      </c>
      <c r="AX34" s="350">
        <f t="shared" si="93"/>
        <v>487290</v>
      </c>
      <c r="AY34" s="312"/>
      <c r="AZ34" s="174">
        <v>100</v>
      </c>
      <c r="BA34" s="175">
        <v>0.1</v>
      </c>
      <c r="BB34" s="437">
        <f>(BB21*$BA$34)*$AZ$34</f>
        <v>60780.000000000007</v>
      </c>
      <c r="BC34" s="437">
        <f t="shared" ref="BC34:BM34" si="112">(BC21*$BA$34)*$AZ$34</f>
        <v>83920</v>
      </c>
      <c r="BD34" s="437">
        <f t="shared" si="112"/>
        <v>101440.00000000001</v>
      </c>
      <c r="BE34" s="437">
        <f t="shared" si="112"/>
        <v>114730</v>
      </c>
      <c r="BF34" s="437">
        <f t="shared" si="112"/>
        <v>124820</v>
      </c>
      <c r="BG34" s="437">
        <f t="shared" si="112"/>
        <v>132500</v>
      </c>
      <c r="BH34" s="437">
        <f t="shared" si="112"/>
        <v>138360</v>
      </c>
      <c r="BI34" s="437">
        <f t="shared" si="112"/>
        <v>142840</v>
      </c>
      <c r="BJ34" s="437">
        <f t="shared" si="112"/>
        <v>146270</v>
      </c>
      <c r="BK34" s="437">
        <f t="shared" si="112"/>
        <v>148920</v>
      </c>
      <c r="BL34" s="437">
        <f t="shared" si="112"/>
        <v>150950</v>
      </c>
      <c r="BM34" s="437">
        <f t="shared" si="112"/>
        <v>152530.00000000003</v>
      </c>
      <c r="BN34" s="438">
        <f t="shared" si="95"/>
        <v>1498060</v>
      </c>
      <c r="BO34" s="312"/>
      <c r="BP34" s="174">
        <v>100</v>
      </c>
      <c r="BQ34" s="175">
        <v>0.1</v>
      </c>
      <c r="BR34" s="437">
        <f>(BR21*$BQ$34)*$BP$34</f>
        <v>173800</v>
      </c>
      <c r="BS34" s="437">
        <f t="shared" ref="BS34:CC34" si="113">(BS21*$BQ$34)*$BP$34</f>
        <v>195810</v>
      </c>
      <c r="BT34" s="437">
        <f t="shared" si="113"/>
        <v>212510</v>
      </c>
      <c r="BU34" s="437">
        <f t="shared" si="113"/>
        <v>225190</v>
      </c>
      <c r="BV34" s="437">
        <f t="shared" si="113"/>
        <v>234840</v>
      </c>
      <c r="BW34" s="437">
        <f t="shared" si="113"/>
        <v>242200</v>
      </c>
      <c r="BX34" s="437">
        <f t="shared" si="113"/>
        <v>247830.00000000003</v>
      </c>
      <c r="BY34" s="437">
        <f t="shared" si="113"/>
        <v>252150</v>
      </c>
      <c r="BZ34" s="437">
        <f t="shared" si="113"/>
        <v>255470.00000000003</v>
      </c>
      <c r="CA34" s="437">
        <f t="shared" si="113"/>
        <v>258040</v>
      </c>
      <c r="CB34" s="437">
        <f t="shared" si="113"/>
        <v>260020.00000000003</v>
      </c>
      <c r="CC34" s="437">
        <f t="shared" si="113"/>
        <v>261570.00000000003</v>
      </c>
      <c r="CD34" s="438">
        <f t="shared" si="97"/>
        <v>2819430</v>
      </c>
      <c r="CF34" s="529"/>
      <c r="CG34" s="529"/>
    </row>
    <row r="35" spans="2:85" outlineLevel="1" x14ac:dyDescent="0.2">
      <c r="B35" s="75" t="s">
        <v>203</v>
      </c>
      <c r="C35" s="9"/>
      <c r="D35" s="174"/>
      <c r="E35" s="17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8"/>
      <c r="S35" s="312"/>
      <c r="T35" s="174">
        <v>150</v>
      </c>
      <c r="U35" s="175">
        <v>0.04</v>
      </c>
      <c r="V35" s="235">
        <f>(V21*$U$35)*$T$35</f>
        <v>0</v>
      </c>
      <c r="W35" s="235">
        <f t="shared" ref="W35:AG35" si="114">(W20*$U$35)*$T$35</f>
        <v>0</v>
      </c>
      <c r="X35" s="235">
        <f t="shared" si="114"/>
        <v>0</v>
      </c>
      <c r="Y35" s="235">
        <f t="shared" si="114"/>
        <v>0</v>
      </c>
      <c r="Z35" s="235">
        <f t="shared" si="114"/>
        <v>0</v>
      </c>
      <c r="AA35" s="235">
        <f t="shared" si="114"/>
        <v>0</v>
      </c>
      <c r="AB35" s="235">
        <f t="shared" si="114"/>
        <v>0</v>
      </c>
      <c r="AC35" s="235">
        <f t="shared" si="114"/>
        <v>0</v>
      </c>
      <c r="AD35" s="235">
        <f t="shared" si="114"/>
        <v>0</v>
      </c>
      <c r="AE35" s="235">
        <f t="shared" si="114"/>
        <v>540</v>
      </c>
      <c r="AF35" s="235">
        <f t="shared" si="114"/>
        <v>1485</v>
      </c>
      <c r="AG35" s="235">
        <f t="shared" si="114"/>
        <v>2193.75</v>
      </c>
      <c r="AH35" s="237">
        <f t="shared" si="91"/>
        <v>4218.75</v>
      </c>
      <c r="AI35" s="312"/>
      <c r="AJ35" s="174">
        <v>150</v>
      </c>
      <c r="AK35" s="175">
        <v>0.04</v>
      </c>
      <c r="AL35" s="349">
        <f>(AL21*$AK$35)*$AJ$35</f>
        <v>5550</v>
      </c>
      <c r="AM35" s="349">
        <f t="shared" ref="AM35:AW35" si="115">(AM21*$AK$35)*$AJ$35</f>
        <v>12348.000000000002</v>
      </c>
      <c r="AN35" s="349">
        <f t="shared" si="115"/>
        <v>17496</v>
      </c>
      <c r="AO35" s="349">
        <f t="shared" si="115"/>
        <v>21402</v>
      </c>
      <c r="AP35" s="349">
        <f t="shared" si="115"/>
        <v>24366</v>
      </c>
      <c r="AQ35" s="349">
        <f t="shared" si="115"/>
        <v>26616</v>
      </c>
      <c r="AR35" s="349">
        <f t="shared" si="115"/>
        <v>28338.000000000004</v>
      </c>
      <c r="AS35" s="349">
        <f t="shared" si="115"/>
        <v>29652</v>
      </c>
      <c r="AT35" s="349">
        <f t="shared" si="115"/>
        <v>30660</v>
      </c>
      <c r="AU35" s="349">
        <f t="shared" si="115"/>
        <v>31428</v>
      </c>
      <c r="AV35" s="349">
        <f t="shared" si="115"/>
        <v>32028</v>
      </c>
      <c r="AW35" s="349">
        <f t="shared" si="115"/>
        <v>32490</v>
      </c>
      <c r="AX35" s="350">
        <f t="shared" si="93"/>
        <v>292374</v>
      </c>
      <c r="AY35" s="312"/>
      <c r="AZ35" s="174">
        <v>150</v>
      </c>
      <c r="BA35" s="175">
        <v>0.04</v>
      </c>
      <c r="BB35" s="437">
        <f>(BB21*$BA$35)*$AZ$35</f>
        <v>36468</v>
      </c>
      <c r="BC35" s="437">
        <f t="shared" ref="BC35:BM35" si="116">(BC21*$BA$35)*$AZ$35</f>
        <v>50352</v>
      </c>
      <c r="BD35" s="437">
        <f t="shared" si="116"/>
        <v>60864</v>
      </c>
      <c r="BE35" s="437">
        <f t="shared" si="116"/>
        <v>68838</v>
      </c>
      <c r="BF35" s="437">
        <f t="shared" si="116"/>
        <v>74892</v>
      </c>
      <c r="BG35" s="437">
        <f t="shared" si="116"/>
        <v>79500</v>
      </c>
      <c r="BH35" s="437">
        <f t="shared" si="116"/>
        <v>83016.000000000015</v>
      </c>
      <c r="BI35" s="437">
        <f t="shared" si="116"/>
        <v>85704</v>
      </c>
      <c r="BJ35" s="437">
        <f>(BJ21*$BA$35)*$AZ$35</f>
        <v>87762</v>
      </c>
      <c r="BK35" s="437">
        <f t="shared" si="116"/>
        <v>89352.000000000015</v>
      </c>
      <c r="BL35" s="437">
        <f t="shared" si="116"/>
        <v>90570.000000000015</v>
      </c>
      <c r="BM35" s="437">
        <f t="shared" si="116"/>
        <v>91518</v>
      </c>
      <c r="BN35" s="438">
        <f t="shared" si="95"/>
        <v>898836</v>
      </c>
      <c r="BO35" s="312"/>
      <c r="BP35" s="174">
        <v>150</v>
      </c>
      <c r="BQ35" s="175">
        <v>0.04</v>
      </c>
      <c r="BR35" s="437">
        <f>(BR21*$BQ$35)*$BP$35</f>
        <v>104280</v>
      </c>
      <c r="BS35" s="437">
        <f t="shared" ref="BS35:CC35" si="117">(BS21*$BQ$35)*$BP$35</f>
        <v>117486</v>
      </c>
      <c r="BT35" s="437">
        <f t="shared" si="117"/>
        <v>127506</v>
      </c>
      <c r="BU35" s="437">
        <f t="shared" si="117"/>
        <v>135114</v>
      </c>
      <c r="BV35" s="437">
        <f t="shared" si="117"/>
        <v>140904</v>
      </c>
      <c r="BW35" s="437">
        <f t="shared" si="117"/>
        <v>145320</v>
      </c>
      <c r="BX35" s="437">
        <f t="shared" si="117"/>
        <v>148698</v>
      </c>
      <c r="BY35" s="437">
        <f t="shared" si="117"/>
        <v>151290</v>
      </c>
      <c r="BZ35" s="437">
        <f t="shared" si="117"/>
        <v>153282</v>
      </c>
      <c r="CA35" s="437">
        <f t="shared" si="117"/>
        <v>154824</v>
      </c>
      <c r="CB35" s="437">
        <f t="shared" si="117"/>
        <v>156012</v>
      </c>
      <c r="CC35" s="437">
        <f t="shared" si="117"/>
        <v>156942</v>
      </c>
      <c r="CD35" s="438">
        <f t="shared" si="97"/>
        <v>1691658</v>
      </c>
      <c r="CF35" s="529"/>
      <c r="CG35" s="529"/>
    </row>
    <row r="36" spans="2:85" outlineLevel="1" x14ac:dyDescent="0.2">
      <c r="B36" s="75" t="s">
        <v>204</v>
      </c>
      <c r="C36" s="9"/>
      <c r="D36" s="174"/>
      <c r="E36" s="17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8"/>
      <c r="S36" s="312"/>
      <c r="T36" s="174">
        <v>225</v>
      </c>
      <c r="U36" s="175">
        <v>0.03</v>
      </c>
      <c r="V36" s="235">
        <f>(V21*$U$36)*$T$36</f>
        <v>0</v>
      </c>
      <c r="W36" s="235">
        <f t="shared" ref="W36:AG36" si="118">(W20*$U$36)*$T$36</f>
        <v>0</v>
      </c>
      <c r="X36" s="235">
        <f t="shared" si="118"/>
        <v>0</v>
      </c>
      <c r="Y36" s="235">
        <f t="shared" si="118"/>
        <v>0</v>
      </c>
      <c r="Z36" s="235">
        <f t="shared" si="118"/>
        <v>0</v>
      </c>
      <c r="AA36" s="235">
        <f t="shared" si="118"/>
        <v>0</v>
      </c>
      <c r="AB36" s="235">
        <f t="shared" si="118"/>
        <v>0</v>
      </c>
      <c r="AC36" s="235">
        <f t="shared" si="118"/>
        <v>0</v>
      </c>
      <c r="AD36" s="235">
        <f t="shared" si="118"/>
        <v>0</v>
      </c>
      <c r="AE36" s="235">
        <f t="shared" si="118"/>
        <v>607.49999999999989</v>
      </c>
      <c r="AF36" s="235">
        <f t="shared" si="118"/>
        <v>1670.625</v>
      </c>
      <c r="AG36" s="235">
        <f t="shared" si="118"/>
        <v>2467.96875</v>
      </c>
      <c r="AH36" s="237">
        <f t="shared" si="91"/>
        <v>4746.09375</v>
      </c>
      <c r="AI36" s="312"/>
      <c r="AJ36" s="174">
        <v>250</v>
      </c>
      <c r="AK36" s="175">
        <v>0.03</v>
      </c>
      <c r="AL36" s="349">
        <f>(AL21*$AK$36)*$AJ$36</f>
        <v>6937.5</v>
      </c>
      <c r="AM36" s="349">
        <f t="shared" ref="AM36:AW36" si="119">(AM21*$AK$36)*$AJ$36</f>
        <v>15434.999999999998</v>
      </c>
      <c r="AN36" s="349">
        <f t="shared" si="119"/>
        <v>21869.999999999996</v>
      </c>
      <c r="AO36" s="349">
        <f t="shared" si="119"/>
        <v>26752.499999999996</v>
      </c>
      <c r="AP36" s="349">
        <f t="shared" si="119"/>
        <v>30457.5</v>
      </c>
      <c r="AQ36" s="349">
        <f t="shared" si="119"/>
        <v>33269.999999999993</v>
      </c>
      <c r="AR36" s="349">
        <f t="shared" si="119"/>
        <v>35422.5</v>
      </c>
      <c r="AS36" s="349">
        <f t="shared" si="119"/>
        <v>37065</v>
      </c>
      <c r="AT36" s="349">
        <f t="shared" si="119"/>
        <v>38324.999999999993</v>
      </c>
      <c r="AU36" s="349">
        <f t="shared" si="119"/>
        <v>39285</v>
      </c>
      <c r="AV36" s="349">
        <f t="shared" si="119"/>
        <v>40035</v>
      </c>
      <c r="AW36" s="349">
        <f t="shared" si="119"/>
        <v>40612.5</v>
      </c>
      <c r="AX36" s="350">
        <f t="shared" si="93"/>
        <v>365467.5</v>
      </c>
      <c r="AY36" s="312"/>
      <c r="AZ36" s="174">
        <v>250</v>
      </c>
      <c r="BA36" s="175">
        <v>0.03</v>
      </c>
      <c r="BB36" s="437">
        <f>(BB21*$BA$36)*$AZ$36</f>
        <v>45585</v>
      </c>
      <c r="BC36" s="437">
        <f t="shared" ref="BC36:BM36" si="120">(BC21*$BA$36)*$AZ$36</f>
        <v>62940</v>
      </c>
      <c r="BD36" s="437">
        <f t="shared" si="120"/>
        <v>76080</v>
      </c>
      <c r="BE36" s="437">
        <f t="shared" si="120"/>
        <v>86047.5</v>
      </c>
      <c r="BF36" s="437">
        <f t="shared" si="120"/>
        <v>93615</v>
      </c>
      <c r="BG36" s="437">
        <f t="shared" si="120"/>
        <v>99375</v>
      </c>
      <c r="BH36" s="437">
        <f t="shared" si="120"/>
        <v>103770</v>
      </c>
      <c r="BI36" s="437">
        <f t="shared" si="120"/>
        <v>107130</v>
      </c>
      <c r="BJ36" s="437">
        <f t="shared" si="120"/>
        <v>109702.5</v>
      </c>
      <c r="BK36" s="437">
        <f t="shared" si="120"/>
        <v>111690</v>
      </c>
      <c r="BL36" s="437">
        <f t="shared" si="120"/>
        <v>113212.49999999999</v>
      </c>
      <c r="BM36" s="437">
        <f t="shared" si="120"/>
        <v>114397.5</v>
      </c>
      <c r="BN36" s="438">
        <f t="shared" si="95"/>
        <v>1123545</v>
      </c>
      <c r="BO36" s="312"/>
      <c r="BP36" s="174">
        <v>250</v>
      </c>
      <c r="BQ36" s="175">
        <v>0.03</v>
      </c>
      <c r="BR36" s="437">
        <f>(BR21*$BQ$36)*$BP$36</f>
        <v>130350</v>
      </c>
      <c r="BS36" s="437">
        <f t="shared" ref="BS36:CC36" si="121">(BS21*$BQ$36)*$BP$36</f>
        <v>146857.5</v>
      </c>
      <c r="BT36" s="437">
        <f t="shared" si="121"/>
        <v>159382.5</v>
      </c>
      <c r="BU36" s="437">
        <f t="shared" si="121"/>
        <v>168892.49999999997</v>
      </c>
      <c r="BV36" s="437">
        <f t="shared" si="121"/>
        <v>176130</v>
      </c>
      <c r="BW36" s="437">
        <f t="shared" si="121"/>
        <v>181650</v>
      </c>
      <c r="BX36" s="437">
        <f t="shared" si="121"/>
        <v>185872.5</v>
      </c>
      <c r="BY36" s="437">
        <f t="shared" si="121"/>
        <v>189112.49999999997</v>
      </c>
      <c r="BZ36" s="437">
        <f t="shared" si="121"/>
        <v>191602.5</v>
      </c>
      <c r="CA36" s="437">
        <f t="shared" si="121"/>
        <v>193530</v>
      </c>
      <c r="CB36" s="437">
        <f t="shared" si="121"/>
        <v>195015</v>
      </c>
      <c r="CC36" s="437">
        <f t="shared" si="121"/>
        <v>196177.49999999997</v>
      </c>
      <c r="CD36" s="438">
        <f t="shared" si="97"/>
        <v>2114572.5</v>
      </c>
      <c r="CF36" s="529"/>
      <c r="CG36" s="529"/>
    </row>
    <row r="37" spans="2:85" outlineLevel="1" x14ac:dyDescent="0.2">
      <c r="B37" s="75" t="s">
        <v>205</v>
      </c>
      <c r="C37" s="9"/>
      <c r="D37" s="174"/>
      <c r="E37" s="17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8"/>
      <c r="S37" s="312"/>
      <c r="T37" s="174">
        <v>350</v>
      </c>
      <c r="U37" s="175">
        <v>0.02</v>
      </c>
      <c r="V37" s="235">
        <f>(V21*$U$37)*$T$37</f>
        <v>0</v>
      </c>
      <c r="W37" s="235">
        <f t="shared" ref="W37:AG37" si="122">(W20*$U$37)*$T$37</f>
        <v>0</v>
      </c>
      <c r="X37" s="235">
        <f t="shared" si="122"/>
        <v>0</v>
      </c>
      <c r="Y37" s="235">
        <f t="shared" si="122"/>
        <v>0</v>
      </c>
      <c r="Z37" s="235">
        <f t="shared" si="122"/>
        <v>0</v>
      </c>
      <c r="AA37" s="235">
        <f t="shared" si="122"/>
        <v>0</v>
      </c>
      <c r="AB37" s="235">
        <f t="shared" si="122"/>
        <v>0</v>
      </c>
      <c r="AC37" s="235">
        <f t="shared" si="122"/>
        <v>0</v>
      </c>
      <c r="AD37" s="235">
        <f t="shared" si="122"/>
        <v>0</v>
      </c>
      <c r="AE37" s="235">
        <f t="shared" si="122"/>
        <v>630</v>
      </c>
      <c r="AF37" s="235">
        <f t="shared" si="122"/>
        <v>1732.5</v>
      </c>
      <c r="AG37" s="235">
        <f t="shared" si="122"/>
        <v>2559.375</v>
      </c>
      <c r="AH37" s="237">
        <f t="shared" si="91"/>
        <v>4921.875</v>
      </c>
      <c r="AI37" s="312"/>
      <c r="AJ37" s="174">
        <v>500</v>
      </c>
      <c r="AK37" s="175">
        <v>0.02</v>
      </c>
      <c r="AL37" s="349">
        <f>(AL21*$AK$37)*$AJ$37</f>
        <v>9250</v>
      </c>
      <c r="AM37" s="349">
        <f t="shared" ref="AM37:AW37" si="123">(AM21*$AK$37)*$AJ$37</f>
        <v>20580.000000000004</v>
      </c>
      <c r="AN37" s="349">
        <f t="shared" si="123"/>
        <v>29160</v>
      </c>
      <c r="AO37" s="349">
        <f t="shared" si="123"/>
        <v>35670</v>
      </c>
      <c r="AP37" s="349">
        <f t="shared" si="123"/>
        <v>40610</v>
      </c>
      <c r="AQ37" s="349">
        <f t="shared" si="123"/>
        <v>44360</v>
      </c>
      <c r="AR37" s="349">
        <f t="shared" si="123"/>
        <v>47230.000000000007</v>
      </c>
      <c r="AS37" s="349">
        <f t="shared" si="123"/>
        <v>49420</v>
      </c>
      <c r="AT37" s="349">
        <f t="shared" si="123"/>
        <v>51100</v>
      </c>
      <c r="AU37" s="349">
        <f t="shared" si="123"/>
        <v>52380</v>
      </c>
      <c r="AV37" s="349">
        <f t="shared" si="123"/>
        <v>53380</v>
      </c>
      <c r="AW37" s="349">
        <f t="shared" si="123"/>
        <v>54150</v>
      </c>
      <c r="AX37" s="350">
        <f t="shared" si="93"/>
        <v>487290</v>
      </c>
      <c r="AY37" s="312"/>
      <c r="AZ37" s="174">
        <v>500</v>
      </c>
      <c r="BA37" s="175">
        <v>0.02</v>
      </c>
      <c r="BB37" s="437">
        <f>(BB21*$BA$37)*$AZ$37</f>
        <v>60780</v>
      </c>
      <c r="BC37" s="437">
        <f t="shared" ref="BC37:BM37" si="124">(BC21*$BA$37)*$AZ$37</f>
        <v>83920</v>
      </c>
      <c r="BD37" s="437">
        <f t="shared" si="124"/>
        <v>101440</v>
      </c>
      <c r="BE37" s="437">
        <f t="shared" si="124"/>
        <v>114730</v>
      </c>
      <c r="BF37" s="437">
        <f t="shared" si="124"/>
        <v>124820.00000000001</v>
      </c>
      <c r="BG37" s="437">
        <f t="shared" si="124"/>
        <v>132500</v>
      </c>
      <c r="BH37" s="437">
        <f t="shared" si="124"/>
        <v>138360</v>
      </c>
      <c r="BI37" s="437">
        <f t="shared" si="124"/>
        <v>142840</v>
      </c>
      <c r="BJ37" s="437">
        <f t="shared" si="124"/>
        <v>146270</v>
      </c>
      <c r="BK37" s="437">
        <f t="shared" si="124"/>
        <v>148920.00000000003</v>
      </c>
      <c r="BL37" s="437">
        <f t="shared" si="124"/>
        <v>150950.00000000003</v>
      </c>
      <c r="BM37" s="437">
        <f t="shared" si="124"/>
        <v>152530</v>
      </c>
      <c r="BN37" s="438">
        <f t="shared" si="95"/>
        <v>1498060</v>
      </c>
      <c r="BO37" s="312"/>
      <c r="BP37" s="174">
        <v>500</v>
      </c>
      <c r="BQ37" s="175">
        <v>0.02</v>
      </c>
      <c r="BR37" s="437">
        <f>(BR21*$BQ$37)*$BP$37</f>
        <v>173800</v>
      </c>
      <c r="BS37" s="437">
        <f t="shared" ref="BS37:CC37" si="125">(BS21*$BQ$37)*$BP$37</f>
        <v>195810</v>
      </c>
      <c r="BT37" s="437">
        <f t="shared" si="125"/>
        <v>212510</v>
      </c>
      <c r="BU37" s="437">
        <f t="shared" si="125"/>
        <v>225190</v>
      </c>
      <c r="BV37" s="437">
        <f t="shared" si="125"/>
        <v>234840</v>
      </c>
      <c r="BW37" s="437">
        <f t="shared" si="125"/>
        <v>242200.00000000003</v>
      </c>
      <c r="BX37" s="437">
        <f t="shared" si="125"/>
        <v>247830</v>
      </c>
      <c r="BY37" s="437">
        <f t="shared" si="125"/>
        <v>252150</v>
      </c>
      <c r="BZ37" s="437">
        <f t="shared" si="125"/>
        <v>255470</v>
      </c>
      <c r="CA37" s="437">
        <f t="shared" si="125"/>
        <v>258040.00000000003</v>
      </c>
      <c r="CB37" s="437">
        <f t="shared" si="125"/>
        <v>260019.99999999997</v>
      </c>
      <c r="CC37" s="437">
        <f t="shared" si="125"/>
        <v>261570</v>
      </c>
      <c r="CD37" s="438">
        <f t="shared" si="97"/>
        <v>2819430</v>
      </c>
      <c r="CF37" s="529"/>
      <c r="CG37" s="529"/>
    </row>
    <row r="38" spans="2:85" outlineLevel="1" x14ac:dyDescent="0.2">
      <c r="B38" s="75" t="s">
        <v>206</v>
      </c>
      <c r="C38" s="9"/>
      <c r="D38" s="174"/>
      <c r="E38" s="17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8"/>
      <c r="S38" s="312"/>
      <c r="T38" s="174">
        <v>500</v>
      </c>
      <c r="U38" s="213">
        <v>5.0000000000000001E-3</v>
      </c>
      <c r="V38" s="235">
        <f>(V21*$U38)*$T$38</f>
        <v>0</v>
      </c>
      <c r="W38" s="235">
        <f t="shared" ref="W38:AG38" si="126">(W20*$U38)*$T$38</f>
        <v>0</v>
      </c>
      <c r="X38" s="235">
        <f t="shared" si="126"/>
        <v>0</v>
      </c>
      <c r="Y38" s="235">
        <f t="shared" si="126"/>
        <v>0</v>
      </c>
      <c r="Z38" s="235">
        <f t="shared" si="126"/>
        <v>0</v>
      </c>
      <c r="AA38" s="235">
        <f t="shared" si="126"/>
        <v>0</v>
      </c>
      <c r="AB38" s="235">
        <f t="shared" si="126"/>
        <v>0</v>
      </c>
      <c r="AC38" s="235">
        <f t="shared" si="126"/>
        <v>0</v>
      </c>
      <c r="AD38" s="235">
        <f t="shared" si="126"/>
        <v>0</v>
      </c>
      <c r="AE38" s="235">
        <f t="shared" si="126"/>
        <v>225</v>
      </c>
      <c r="AF38" s="235">
        <f t="shared" si="126"/>
        <v>618.75</v>
      </c>
      <c r="AG38" s="235">
        <f t="shared" si="126"/>
        <v>914.0625</v>
      </c>
      <c r="AH38" s="237">
        <f t="shared" si="91"/>
        <v>1757.8125</v>
      </c>
      <c r="AI38" s="312"/>
      <c r="AJ38" s="174">
        <v>1000</v>
      </c>
      <c r="AK38" s="213">
        <v>5.0000000000000001E-3</v>
      </c>
      <c r="AL38" s="349">
        <f>(AL21*$AK38)*$AJ$38</f>
        <v>4625</v>
      </c>
      <c r="AM38" s="349">
        <f t="shared" ref="AM38:AW38" si="127">(AM21*$AK38)*$AJ$38</f>
        <v>10290.000000000002</v>
      </c>
      <c r="AN38" s="349">
        <f t="shared" si="127"/>
        <v>14580</v>
      </c>
      <c r="AO38" s="349">
        <f t="shared" si="127"/>
        <v>17835</v>
      </c>
      <c r="AP38" s="349">
        <f t="shared" si="127"/>
        <v>20305</v>
      </c>
      <c r="AQ38" s="349">
        <f t="shared" si="127"/>
        <v>22180</v>
      </c>
      <c r="AR38" s="349">
        <f t="shared" si="127"/>
        <v>23615.000000000004</v>
      </c>
      <c r="AS38" s="349">
        <f t="shared" si="127"/>
        <v>24710</v>
      </c>
      <c r="AT38" s="349">
        <f t="shared" si="127"/>
        <v>25550</v>
      </c>
      <c r="AU38" s="349">
        <f t="shared" si="127"/>
        <v>26190</v>
      </c>
      <c r="AV38" s="349">
        <f t="shared" si="127"/>
        <v>26690</v>
      </c>
      <c r="AW38" s="349">
        <f t="shared" si="127"/>
        <v>27075</v>
      </c>
      <c r="AX38" s="350">
        <f>SUM(AL38:AW38)</f>
        <v>243645</v>
      </c>
      <c r="AY38" s="312"/>
      <c r="AZ38" s="174">
        <v>1000</v>
      </c>
      <c r="BA38" s="213">
        <v>5.0000000000000001E-3</v>
      </c>
      <c r="BB38" s="437">
        <f>(BB21*$BA38)*$AZ$38</f>
        <v>30390</v>
      </c>
      <c r="BC38" s="437">
        <f t="shared" ref="BC38:BM38" si="128">(BC21*$BA38)*$AZ$38</f>
        <v>41960</v>
      </c>
      <c r="BD38" s="437">
        <f t="shared" si="128"/>
        <v>50720</v>
      </c>
      <c r="BE38" s="437">
        <f t="shared" si="128"/>
        <v>57365</v>
      </c>
      <c r="BF38" s="437">
        <f t="shared" si="128"/>
        <v>62410.000000000007</v>
      </c>
      <c r="BG38" s="437">
        <f t="shared" si="128"/>
        <v>66250</v>
      </c>
      <c r="BH38" s="437">
        <f t="shared" si="128"/>
        <v>69180</v>
      </c>
      <c r="BI38" s="437">
        <f t="shared" si="128"/>
        <v>71420</v>
      </c>
      <c r="BJ38" s="437">
        <f t="shared" si="128"/>
        <v>73135</v>
      </c>
      <c r="BK38" s="437">
        <f t="shared" si="128"/>
        <v>74460.000000000015</v>
      </c>
      <c r="BL38" s="437">
        <f t="shared" si="128"/>
        <v>75475.000000000015</v>
      </c>
      <c r="BM38" s="437">
        <f t="shared" si="128"/>
        <v>76265</v>
      </c>
      <c r="BN38" s="438">
        <f t="shared" si="95"/>
        <v>749030</v>
      </c>
      <c r="BO38" s="312"/>
      <c r="BP38" s="174">
        <v>1000</v>
      </c>
      <c r="BQ38" s="213">
        <v>5.0000000000000001E-3</v>
      </c>
      <c r="BR38" s="437">
        <f>(BR21*$BQ$38)*$BP$38</f>
        <v>86900</v>
      </c>
      <c r="BS38" s="437">
        <f t="shared" ref="BS38:CC38" si="129">(BS21*$BQ$38)*$BP$38</f>
        <v>97905</v>
      </c>
      <c r="BT38" s="437">
        <f t="shared" si="129"/>
        <v>106255</v>
      </c>
      <c r="BU38" s="437">
        <f t="shared" si="129"/>
        <v>112595</v>
      </c>
      <c r="BV38" s="437">
        <f t="shared" si="129"/>
        <v>117420</v>
      </c>
      <c r="BW38" s="437">
        <f t="shared" si="129"/>
        <v>121100.00000000001</v>
      </c>
      <c r="BX38" s="437">
        <f t="shared" si="129"/>
        <v>123915</v>
      </c>
      <c r="BY38" s="437">
        <f t="shared" si="129"/>
        <v>126075</v>
      </c>
      <c r="BZ38" s="437">
        <f t="shared" si="129"/>
        <v>127735</v>
      </c>
      <c r="CA38" s="437">
        <f t="shared" si="129"/>
        <v>129020.00000000001</v>
      </c>
      <c r="CB38" s="437">
        <f t="shared" si="129"/>
        <v>130009.99999999999</v>
      </c>
      <c r="CC38" s="437">
        <f t="shared" si="129"/>
        <v>130785</v>
      </c>
      <c r="CD38" s="438">
        <f t="shared" si="97"/>
        <v>1409715</v>
      </c>
      <c r="CF38" s="529"/>
      <c r="CG38" s="529"/>
    </row>
    <row r="39" spans="2:85" outlineLevel="1" x14ac:dyDescent="0.2">
      <c r="B39" s="75" t="s">
        <v>179</v>
      </c>
      <c r="C39" s="9"/>
      <c r="D39" s="496"/>
      <c r="E39" s="497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8"/>
      <c r="S39" s="9"/>
      <c r="T39" s="496">
        <v>14.99</v>
      </c>
      <c r="U39" s="497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7"/>
      <c r="AI39" s="9"/>
      <c r="AJ39" s="496">
        <v>14.99</v>
      </c>
      <c r="AK39" s="497"/>
      <c r="AL39" s="349">
        <f>AL16*$AJ39</f>
        <v>14.615250000000001</v>
      </c>
      <c r="AM39" s="349">
        <f t="shared" ref="AM39:AW39" si="130">AM16*$AJ39</f>
        <v>44.267343750000002</v>
      </c>
      <c r="AN39" s="349">
        <f t="shared" si="130"/>
        <v>70.212925781249993</v>
      </c>
      <c r="AO39" s="349">
        <f t="shared" si="130"/>
        <v>92.915310058593747</v>
      </c>
      <c r="AP39" s="349">
        <f t="shared" si="130"/>
        <v>112.77989630126953</v>
      </c>
      <c r="AQ39" s="349">
        <f t="shared" si="130"/>
        <v>130.16140926361084</v>
      </c>
      <c r="AR39" s="349">
        <f t="shared" si="130"/>
        <v>145.37023310565948</v>
      </c>
      <c r="AS39" s="349">
        <f t="shared" si="130"/>
        <v>158.67795396745205</v>
      </c>
      <c r="AT39" s="349">
        <f t="shared" si="130"/>
        <v>170.32220972152055</v>
      </c>
      <c r="AU39" s="349">
        <f t="shared" si="130"/>
        <v>180.51093350633047</v>
      </c>
      <c r="AV39" s="349">
        <f t="shared" si="130"/>
        <v>189.42606681803917</v>
      </c>
      <c r="AW39" s="349">
        <f t="shared" si="130"/>
        <v>197.22680846578427</v>
      </c>
      <c r="AX39" s="350">
        <f>SUM(AL39:AW39)</f>
        <v>1506.4863407395101</v>
      </c>
      <c r="AY39" s="9"/>
      <c r="AZ39" s="496">
        <v>14.99</v>
      </c>
      <c r="BA39" s="497"/>
      <c r="BB39" s="437">
        <f>BB16*$AZ39</f>
        <v>248.35623518533905</v>
      </c>
      <c r="BC39" s="437">
        <f t="shared" ref="BC39:BM39" si="131">BC16*$AZ39</f>
        <v>363.0478168982828</v>
      </c>
      <c r="BD39" s="437">
        <f t="shared" si="131"/>
        <v>463.40295089710855</v>
      </c>
      <c r="BE39" s="437">
        <f t="shared" si="131"/>
        <v>551.21369314608114</v>
      </c>
      <c r="BF39" s="437">
        <f t="shared" si="131"/>
        <v>628.04809261393211</v>
      </c>
      <c r="BG39" s="437">
        <f t="shared" si="131"/>
        <v>695.27819214830163</v>
      </c>
      <c r="BH39" s="437">
        <f t="shared" si="131"/>
        <v>754.10452924087508</v>
      </c>
      <c r="BI39" s="437">
        <f t="shared" si="131"/>
        <v>805.57757419687687</v>
      </c>
      <c r="BJ39" s="437">
        <f t="shared" si="131"/>
        <v>850.6164885333784</v>
      </c>
      <c r="BK39" s="437">
        <f t="shared" si="131"/>
        <v>890.0255385778172</v>
      </c>
      <c r="BL39" s="437">
        <f t="shared" si="131"/>
        <v>924.50845736670112</v>
      </c>
      <c r="BM39" s="437">
        <f t="shared" si="131"/>
        <v>954.6810113069746</v>
      </c>
      <c r="BN39" s="438">
        <f>SUM(BB39:BM39)</f>
        <v>8128.8605801116682</v>
      </c>
      <c r="BO39" s="9"/>
      <c r="BP39" s="496">
        <v>14.99</v>
      </c>
      <c r="BQ39" s="497"/>
      <c r="BR39" s="437">
        <f>BR16*$BP39</f>
        <v>3066.9300862824921</v>
      </c>
      <c r="BS39" s="437">
        <f t="shared" ref="BS39:CC39" si="132">BS16*$BP39</f>
        <v>5142.8607004971809</v>
      </c>
      <c r="BT39" s="437">
        <f t="shared" si="132"/>
        <v>6959.2999879350327</v>
      </c>
      <c r="BU39" s="437">
        <f t="shared" si="132"/>
        <v>8548.6843644431538</v>
      </c>
      <c r="BV39" s="437">
        <f t="shared" si="132"/>
        <v>9939.39569388776</v>
      </c>
      <c r="BW39" s="437">
        <f t="shared" si="132"/>
        <v>11156.268107151791</v>
      </c>
      <c r="BX39" s="437">
        <f t="shared" si="132"/>
        <v>12221.031468757816</v>
      </c>
      <c r="BY39" s="437">
        <f t="shared" si="132"/>
        <v>13152.69941016309</v>
      </c>
      <c r="BZ39" s="437">
        <f t="shared" si="132"/>
        <v>13967.908858892702</v>
      </c>
      <c r="CA39" s="437">
        <f t="shared" si="132"/>
        <v>14681.217126531115</v>
      </c>
      <c r="CB39" s="437">
        <f t="shared" si="132"/>
        <v>15305.361860714727</v>
      </c>
      <c r="CC39" s="437">
        <f t="shared" si="132"/>
        <v>15851.488503125389</v>
      </c>
      <c r="CD39" s="438">
        <f>SUM(BR39:CC39)</f>
        <v>129993.14616838224</v>
      </c>
      <c r="CG39" s="529"/>
    </row>
    <row r="40" spans="2:85" outlineLevel="1" x14ac:dyDescent="0.2">
      <c r="B40" s="75" t="s">
        <v>235</v>
      </c>
      <c r="C40" s="9"/>
      <c r="D40" s="496"/>
      <c r="E40" s="497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8"/>
      <c r="S40" s="9"/>
      <c r="T40" s="496">
        <v>19.989999999999998</v>
      </c>
      <c r="U40" s="497">
        <v>0</v>
      </c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7"/>
      <c r="AI40" s="9"/>
      <c r="AJ40" s="496">
        <v>19.989999999999998</v>
      </c>
      <c r="AK40" s="497">
        <v>0.05</v>
      </c>
      <c r="AL40" s="349">
        <f>($AK$40*AL21)*$AJ$40</f>
        <v>924.53749999999991</v>
      </c>
      <c r="AM40" s="349">
        <f t="shared" ref="AM40:AW40" si="133">($AK$40*AM21)*$AJ$40</f>
        <v>2056.971</v>
      </c>
      <c r="AN40" s="349">
        <f t="shared" si="133"/>
        <v>2914.5419999999999</v>
      </c>
      <c r="AO40" s="349">
        <f t="shared" si="133"/>
        <v>3565.2165</v>
      </c>
      <c r="AP40" s="349">
        <f t="shared" si="133"/>
        <v>4058.9694999999997</v>
      </c>
      <c r="AQ40" s="349">
        <f t="shared" si="133"/>
        <v>4433.7820000000002</v>
      </c>
      <c r="AR40" s="349">
        <f t="shared" si="133"/>
        <v>4720.6385</v>
      </c>
      <c r="AS40" s="349">
        <f t="shared" si="133"/>
        <v>4939.5290000000005</v>
      </c>
      <c r="AT40" s="349">
        <f t="shared" si="133"/>
        <v>5107.4449999999997</v>
      </c>
      <c r="AU40" s="349">
        <f t="shared" si="133"/>
        <v>5235.3810000000003</v>
      </c>
      <c r="AV40" s="349">
        <f t="shared" si="133"/>
        <v>5335.3310000000001</v>
      </c>
      <c r="AW40" s="349">
        <f t="shared" si="133"/>
        <v>5412.2924999999996</v>
      </c>
      <c r="AX40" s="350">
        <f>SUM(AL40:AW40)</f>
        <v>48704.635500000004</v>
      </c>
      <c r="AY40" s="9"/>
      <c r="AZ40" s="496">
        <v>19.989999999999998</v>
      </c>
      <c r="BA40" s="497">
        <v>0.2</v>
      </c>
      <c r="BB40" s="437">
        <f>($BA$40*BB21)*$AZ$40</f>
        <v>24299.844000000001</v>
      </c>
      <c r="BC40" s="437">
        <f t="shared" ref="BC40:BM40" si="134">($BA$40*BC21)*$AZ$40</f>
        <v>33551.216</v>
      </c>
      <c r="BD40" s="437">
        <f t="shared" si="134"/>
        <v>40555.712</v>
      </c>
      <c r="BE40" s="437">
        <f t="shared" si="134"/>
        <v>45869.053999999996</v>
      </c>
      <c r="BF40" s="437">
        <f t="shared" si="134"/>
        <v>49903.036</v>
      </c>
      <c r="BG40" s="437">
        <f t="shared" si="134"/>
        <v>52973.499999999993</v>
      </c>
      <c r="BH40" s="437">
        <f t="shared" si="134"/>
        <v>55316.328000000001</v>
      </c>
      <c r="BI40" s="437">
        <f t="shared" si="134"/>
        <v>57107.432000000001</v>
      </c>
      <c r="BJ40" s="437">
        <f t="shared" si="134"/>
        <v>58478.745999999999</v>
      </c>
      <c r="BK40" s="437">
        <f t="shared" si="134"/>
        <v>59538.216</v>
      </c>
      <c r="BL40" s="437">
        <f t="shared" si="134"/>
        <v>60349.81</v>
      </c>
      <c r="BM40" s="437">
        <f t="shared" si="134"/>
        <v>60981.494000000006</v>
      </c>
      <c r="BN40" s="438">
        <f>SUM(BB40:BM40)</f>
        <v>598924.38800000004</v>
      </c>
      <c r="BO40" s="9"/>
      <c r="BP40" s="496">
        <v>19.989999999999998</v>
      </c>
      <c r="BQ40" s="497">
        <v>0.2</v>
      </c>
      <c r="BR40" s="437">
        <f>($BQ$40*BR21)*$BP$40</f>
        <v>69485.239999999991</v>
      </c>
      <c r="BS40" s="437">
        <f t="shared" ref="BS40:CC40" si="135">($BQ$40*BS21)*$BP$40</f>
        <v>78284.838000000003</v>
      </c>
      <c r="BT40" s="437">
        <f t="shared" si="135"/>
        <v>84961.497999999992</v>
      </c>
      <c r="BU40" s="437">
        <f t="shared" si="135"/>
        <v>90030.962</v>
      </c>
      <c r="BV40" s="437">
        <f t="shared" si="135"/>
        <v>93889.031999999992</v>
      </c>
      <c r="BW40" s="437">
        <f t="shared" si="135"/>
        <v>96831.56</v>
      </c>
      <c r="BX40" s="437">
        <f t="shared" si="135"/>
        <v>99082.433999999994</v>
      </c>
      <c r="BY40" s="437">
        <f t="shared" si="135"/>
        <v>100809.56999999999</v>
      </c>
      <c r="BZ40" s="437">
        <f t="shared" si="135"/>
        <v>102136.906</v>
      </c>
      <c r="CA40" s="437">
        <f t="shared" si="135"/>
        <v>103164.39199999999</v>
      </c>
      <c r="CB40" s="437">
        <f t="shared" si="135"/>
        <v>103955.996</v>
      </c>
      <c r="CC40" s="437">
        <f t="shared" si="135"/>
        <v>104575.686</v>
      </c>
      <c r="CD40" s="438">
        <f>SUM(BR40:CC40)</f>
        <v>1127208.1139999998</v>
      </c>
      <c r="CG40" s="529"/>
    </row>
    <row r="41" spans="2:85" outlineLevel="1" x14ac:dyDescent="0.2">
      <c r="B41" s="75" t="s">
        <v>190</v>
      </c>
      <c r="C41" s="9"/>
      <c r="D41" s="496"/>
      <c r="E41" s="497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8"/>
      <c r="S41" s="9"/>
      <c r="T41" s="497">
        <v>0</v>
      </c>
      <c r="U41" s="497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7"/>
      <c r="AI41" s="9"/>
      <c r="AJ41" s="497">
        <v>0.1</v>
      </c>
      <c r="AK41" s="497"/>
      <c r="AL41" s="349">
        <f t="shared" ref="AL41:AW41" si="136">$AJ41*SUM(AL29:AL39)</f>
        <v>7123.9615250000006</v>
      </c>
      <c r="AM41" s="349">
        <f t="shared" si="136"/>
        <v>15851.026734375</v>
      </c>
      <c r="AN41" s="349">
        <f t="shared" si="136"/>
        <v>22460.221292578131</v>
      </c>
      <c r="AO41" s="349">
        <f t="shared" si="136"/>
        <v>27475.191531005858</v>
      </c>
      <c r="AP41" s="349">
        <f t="shared" si="136"/>
        <v>31280.97798963013</v>
      </c>
      <c r="AQ41" s="349">
        <f t="shared" si="136"/>
        <v>34170.216140926364</v>
      </c>
      <c r="AR41" s="349">
        <f t="shared" si="136"/>
        <v>36381.63702331057</v>
      </c>
      <c r="AS41" s="349">
        <f t="shared" si="136"/>
        <v>38069.26779539675</v>
      </c>
      <c r="AT41" s="349">
        <f t="shared" si="136"/>
        <v>39364.032220972156</v>
      </c>
      <c r="AU41" s="349">
        <f t="shared" si="136"/>
        <v>40350.651093350636</v>
      </c>
      <c r="AV41" s="348">
        <f>$AJ41*SUM(AV29:AV39)</f>
        <v>41121.542606681811</v>
      </c>
      <c r="AW41" s="349">
        <f t="shared" si="136"/>
        <v>41715.222680846578</v>
      </c>
      <c r="AX41" s="350">
        <f>SUM(AL41:AW41)</f>
        <v>375363.94863407395</v>
      </c>
      <c r="AY41" s="312"/>
      <c r="AZ41" s="497">
        <v>0.1</v>
      </c>
      <c r="BA41" s="497"/>
      <c r="BB41" s="437">
        <f t="shared" ref="BB41:BM41" si="137">$AZ41*SUM(BB29:BB39)</f>
        <v>46825.435623518541</v>
      </c>
      <c r="BC41" s="437">
        <f t="shared" si="137"/>
        <v>64654.704781689834</v>
      </c>
      <c r="BD41" s="437">
        <f t="shared" si="137"/>
        <v>78155.140295089717</v>
      </c>
      <c r="BE41" s="437">
        <f t="shared" si="137"/>
        <v>88397.221369314619</v>
      </c>
      <c r="BF41" s="437">
        <f t="shared" si="137"/>
        <v>96174.204809261399</v>
      </c>
      <c r="BG41" s="437">
        <f t="shared" si="137"/>
        <v>102094.52781921484</v>
      </c>
      <c r="BH41" s="437">
        <f t="shared" si="137"/>
        <v>106612.6104529241</v>
      </c>
      <c r="BI41" s="437">
        <f t="shared" si="137"/>
        <v>110067.3577574197</v>
      </c>
      <c r="BJ41" s="437">
        <f t="shared" si="137"/>
        <v>112712.96164885334</v>
      </c>
      <c r="BK41" s="437">
        <f t="shared" si="137"/>
        <v>114757.4025538578</v>
      </c>
      <c r="BL41" s="437">
        <f t="shared" si="137"/>
        <v>116323.95084573666</v>
      </c>
      <c r="BM41" s="437">
        <f t="shared" si="137"/>
        <v>117543.56810113072</v>
      </c>
      <c r="BN41" s="438">
        <f>SUM(BB41:BM41)</f>
        <v>1154319.0860580113</v>
      </c>
      <c r="BO41" s="312"/>
      <c r="BP41" s="497">
        <v>0.1</v>
      </c>
      <c r="BQ41" s="497"/>
      <c r="BR41" s="437">
        <f t="shared" ref="BR41:CC41" si="138">$BP41*SUM(BR29:BR39)</f>
        <v>134132.69300862827</v>
      </c>
      <c r="BS41" s="437">
        <f t="shared" si="138"/>
        <v>151287.98607004972</v>
      </c>
      <c r="BT41" s="437">
        <f t="shared" si="138"/>
        <v>164328.62999879351</v>
      </c>
      <c r="BU41" s="437">
        <f t="shared" si="138"/>
        <v>174251.16843644434</v>
      </c>
      <c r="BV41" s="437">
        <f t="shared" si="138"/>
        <v>181820.7395693888</v>
      </c>
      <c r="BW41" s="437">
        <f t="shared" si="138"/>
        <v>187609.62681071518</v>
      </c>
      <c r="BX41" s="437">
        <f t="shared" si="138"/>
        <v>192051.20314687584</v>
      </c>
      <c r="BY41" s="437">
        <f t="shared" si="138"/>
        <v>195470.76994101633</v>
      </c>
      <c r="BZ41" s="437">
        <f t="shared" si="138"/>
        <v>198108.69088588929</v>
      </c>
      <c r="CA41" s="437">
        <f t="shared" si="138"/>
        <v>200158.92171265313</v>
      </c>
      <c r="CB41" s="437">
        <f t="shared" si="138"/>
        <v>201745.93618607149</v>
      </c>
      <c r="CC41" s="437">
        <f t="shared" si="138"/>
        <v>202994.04885031257</v>
      </c>
      <c r="CD41" s="438">
        <f>SUM(BR41:CC41)</f>
        <v>2183960.4146168381</v>
      </c>
      <c r="CF41" s="529"/>
      <c r="CG41" s="529"/>
    </row>
    <row r="42" spans="2:85" outlineLevel="1" x14ac:dyDescent="0.2">
      <c r="B42" s="75"/>
      <c r="C42" s="9"/>
      <c r="D42" s="150" t="s">
        <v>125</v>
      </c>
      <c r="E42" s="150" t="s">
        <v>126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8"/>
      <c r="S42" s="9"/>
      <c r="T42" s="150"/>
      <c r="U42" s="150"/>
      <c r="V42" s="257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7">
        <f t="shared" si="91"/>
        <v>0</v>
      </c>
      <c r="AI42" s="9"/>
      <c r="AJ42" s="150"/>
      <c r="AK42" s="150"/>
      <c r="AL42" s="351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50">
        <f t="shared" si="93"/>
        <v>0</v>
      </c>
      <c r="AY42" s="312"/>
      <c r="AZ42" s="150"/>
      <c r="BA42" s="150"/>
      <c r="BB42" s="439"/>
      <c r="BC42" s="439"/>
      <c r="BD42" s="439"/>
      <c r="BE42" s="439"/>
      <c r="BF42" s="439"/>
      <c r="BG42" s="439"/>
      <c r="BH42" s="439"/>
      <c r="BI42" s="439"/>
      <c r="BJ42" s="439"/>
      <c r="BK42" s="439"/>
      <c r="BL42" s="439"/>
      <c r="BM42" s="439"/>
      <c r="BN42" s="438">
        <f>SUM(BB42:BM42)</f>
        <v>0</v>
      </c>
      <c r="BO42" s="9"/>
      <c r="BP42" s="150"/>
      <c r="BQ42" s="150"/>
      <c r="BR42" s="439"/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39"/>
      <c r="CD42" s="438">
        <f>SUM(BR42:CC42)</f>
        <v>0</v>
      </c>
      <c r="CG42" s="529"/>
    </row>
    <row r="43" spans="2:85" outlineLevel="1" x14ac:dyDescent="0.2">
      <c r="B43" s="75"/>
      <c r="C43" s="9"/>
      <c r="D43" s="150"/>
      <c r="E43" s="150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8"/>
      <c r="S43" s="594" t="s">
        <v>236</v>
      </c>
      <c r="T43" s="150" t="s">
        <v>237</v>
      </c>
      <c r="U43" s="150" t="s">
        <v>238</v>
      </c>
      <c r="V43" s="257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7"/>
      <c r="AI43" s="9"/>
      <c r="AJ43" s="150" t="s">
        <v>237</v>
      </c>
      <c r="AK43" s="150" t="s">
        <v>238</v>
      </c>
      <c r="AL43" s="351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50"/>
      <c r="AY43" s="312"/>
      <c r="AZ43" s="150" t="s">
        <v>237</v>
      </c>
      <c r="BA43" s="150" t="s">
        <v>238</v>
      </c>
      <c r="BB43" s="439"/>
      <c r="BC43" s="439"/>
      <c r="BD43" s="439"/>
      <c r="BE43" s="439"/>
      <c r="BF43" s="439"/>
      <c r="BG43" s="439"/>
      <c r="BH43" s="439"/>
      <c r="BI43" s="439"/>
      <c r="BJ43" s="439"/>
      <c r="BK43" s="439"/>
      <c r="BL43" s="439"/>
      <c r="BM43" s="439"/>
      <c r="BN43" s="438"/>
      <c r="BO43" s="9"/>
      <c r="BP43" s="150" t="s">
        <v>237</v>
      </c>
      <c r="BQ43" s="150" t="s">
        <v>238</v>
      </c>
      <c r="BR43" s="439"/>
      <c r="BS43" s="439"/>
      <c r="BT43" s="439"/>
      <c r="BU43" s="439"/>
      <c r="BV43" s="439"/>
      <c r="BW43" s="439"/>
      <c r="BX43" s="439"/>
      <c r="BY43" s="439"/>
      <c r="BZ43" s="439"/>
      <c r="CA43" s="439"/>
      <c r="CB43" s="439"/>
      <c r="CC43" s="439"/>
      <c r="CD43" s="438"/>
      <c r="CG43" s="529"/>
    </row>
    <row r="44" spans="2:85" outlineLevel="1" x14ac:dyDescent="0.2">
      <c r="B44" s="177" t="s">
        <v>212</v>
      </c>
      <c r="C44" s="9"/>
      <c r="D44" s="150"/>
      <c r="E44" s="150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8"/>
      <c r="S44" s="554">
        <f>T44*U44</f>
        <v>3</v>
      </c>
      <c r="T44" s="174">
        <v>15</v>
      </c>
      <c r="U44" s="551">
        <v>0.2</v>
      </c>
      <c r="V44" s="257">
        <f>$U$44*V29</f>
        <v>0</v>
      </c>
      <c r="W44" s="257">
        <f t="shared" ref="W44:AG44" si="139">$U$44*W29</f>
        <v>0</v>
      </c>
      <c r="X44" s="257">
        <f t="shared" si="139"/>
        <v>0</v>
      </c>
      <c r="Y44" s="257">
        <f t="shared" si="139"/>
        <v>0</v>
      </c>
      <c r="Z44" s="257">
        <f t="shared" si="139"/>
        <v>0</v>
      </c>
      <c r="AA44" s="257">
        <f t="shared" si="139"/>
        <v>0</v>
      </c>
      <c r="AB44" s="257">
        <f t="shared" si="139"/>
        <v>0</v>
      </c>
      <c r="AC44" s="257">
        <f t="shared" si="139"/>
        <v>0</v>
      </c>
      <c r="AD44" s="257">
        <f t="shared" si="139"/>
        <v>0</v>
      </c>
      <c r="AE44" s="257">
        <f t="shared" si="139"/>
        <v>13.5</v>
      </c>
      <c r="AF44" s="257">
        <f t="shared" si="139"/>
        <v>37.125</v>
      </c>
      <c r="AG44" s="257">
        <f t="shared" si="139"/>
        <v>54.84375</v>
      </c>
      <c r="AH44" s="237">
        <f>SUM(V44:AG44)</f>
        <v>105.46875</v>
      </c>
      <c r="AI44" s="9"/>
      <c r="AJ44" s="174">
        <v>15</v>
      </c>
      <c r="AK44" s="551">
        <v>0.2</v>
      </c>
      <c r="AL44" s="351">
        <f>$AK$44*AL29</f>
        <v>138.75</v>
      </c>
      <c r="AM44" s="351">
        <f t="shared" ref="AM44:AW44" si="140">$AK$44*AM29</f>
        <v>308.70000000000005</v>
      </c>
      <c r="AN44" s="351">
        <f t="shared" si="140"/>
        <v>437.40000000000003</v>
      </c>
      <c r="AO44" s="351">
        <f t="shared" si="140"/>
        <v>535.05000000000007</v>
      </c>
      <c r="AP44" s="351">
        <f t="shared" si="140"/>
        <v>609.15</v>
      </c>
      <c r="AQ44" s="351">
        <f t="shared" si="140"/>
        <v>665.40000000000009</v>
      </c>
      <c r="AR44" s="351">
        <f t="shared" si="140"/>
        <v>708.45</v>
      </c>
      <c r="AS44" s="351">
        <f t="shared" si="140"/>
        <v>741.30000000000018</v>
      </c>
      <c r="AT44" s="351">
        <f t="shared" si="140"/>
        <v>766.5</v>
      </c>
      <c r="AU44" s="351">
        <f t="shared" si="140"/>
        <v>785.70000000000016</v>
      </c>
      <c r="AV44" s="351">
        <f t="shared" si="140"/>
        <v>800.70000000000016</v>
      </c>
      <c r="AW44" s="351">
        <f t="shared" si="140"/>
        <v>812.25</v>
      </c>
      <c r="AX44" s="350">
        <f>SUM(AL44:AW44)</f>
        <v>7309.35</v>
      </c>
      <c r="AY44" s="312"/>
      <c r="AZ44" s="174">
        <v>15</v>
      </c>
      <c r="BA44" s="551">
        <v>0.2</v>
      </c>
      <c r="BB44" s="439">
        <f>$BA$44*BB29</f>
        <v>911.70000000000027</v>
      </c>
      <c r="BC44" s="439">
        <f t="shared" ref="BC44:BM44" si="141">$BA$44*BC29</f>
        <v>1258.8000000000002</v>
      </c>
      <c r="BD44" s="439">
        <f t="shared" si="141"/>
        <v>1521.6000000000004</v>
      </c>
      <c r="BE44" s="439">
        <f t="shared" si="141"/>
        <v>1720.95</v>
      </c>
      <c r="BF44" s="439">
        <f t="shared" si="141"/>
        <v>1872.3000000000002</v>
      </c>
      <c r="BG44" s="439">
        <f t="shared" si="141"/>
        <v>1987.5</v>
      </c>
      <c r="BH44" s="439">
        <f t="shared" si="141"/>
        <v>2075.4000000000005</v>
      </c>
      <c r="BI44" s="439">
        <f t="shared" si="141"/>
        <v>2142.6</v>
      </c>
      <c r="BJ44" s="439">
        <f t="shared" si="141"/>
        <v>2194.0500000000002</v>
      </c>
      <c r="BK44" s="439">
        <f t="shared" si="141"/>
        <v>2233.8000000000002</v>
      </c>
      <c r="BL44" s="439">
        <f t="shared" si="141"/>
        <v>2264.25</v>
      </c>
      <c r="BM44" s="439">
        <f t="shared" si="141"/>
        <v>2287.9500000000003</v>
      </c>
      <c r="BN44" s="438">
        <f>SUM(BB44:BM44)</f>
        <v>22470.900000000005</v>
      </c>
      <c r="BO44" s="9"/>
      <c r="BP44" s="174">
        <v>15</v>
      </c>
      <c r="BQ44" s="551">
        <v>0.2</v>
      </c>
      <c r="BR44" s="439">
        <f>$BQ$44*BR29</f>
        <v>2607</v>
      </c>
      <c r="BS44" s="439">
        <f t="shared" ref="BS44:CC44" si="142">$BQ$44*BS29</f>
        <v>2937.1500000000005</v>
      </c>
      <c r="BT44" s="439">
        <f t="shared" si="142"/>
        <v>3187.65</v>
      </c>
      <c r="BU44" s="439">
        <f t="shared" si="142"/>
        <v>3377.8500000000004</v>
      </c>
      <c r="BV44" s="439">
        <f t="shared" si="142"/>
        <v>3522.6000000000004</v>
      </c>
      <c r="BW44" s="439">
        <f t="shared" si="142"/>
        <v>3633</v>
      </c>
      <c r="BX44" s="439">
        <f t="shared" si="142"/>
        <v>3717.4500000000003</v>
      </c>
      <c r="BY44" s="439">
        <f t="shared" si="142"/>
        <v>3782.25</v>
      </c>
      <c r="BZ44" s="439">
        <f t="shared" si="142"/>
        <v>3832.0500000000011</v>
      </c>
      <c r="CA44" s="439">
        <f t="shared" si="142"/>
        <v>3870.6000000000004</v>
      </c>
      <c r="CB44" s="439">
        <f t="shared" si="142"/>
        <v>3900.3000000000011</v>
      </c>
      <c r="CC44" s="439">
        <f t="shared" si="142"/>
        <v>3923.5500000000011</v>
      </c>
      <c r="CD44" s="438">
        <f>SUM(BR44:CC44)</f>
        <v>42291.450000000004</v>
      </c>
      <c r="CG44" s="529"/>
    </row>
    <row r="45" spans="2:85" outlineLevel="1" x14ac:dyDescent="0.2">
      <c r="B45" s="177" t="s">
        <v>212</v>
      </c>
      <c r="C45" s="9"/>
      <c r="D45" s="150"/>
      <c r="E45" s="150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8"/>
      <c r="S45" s="554">
        <f t="shared" ref="S45:S64" si="143">T45*U45</f>
        <v>4</v>
      </c>
      <c r="T45" s="174">
        <v>20</v>
      </c>
      <c r="U45" s="551">
        <v>0.2</v>
      </c>
      <c r="V45" s="257">
        <f>$U$45*V30</f>
        <v>0</v>
      </c>
      <c r="W45" s="257">
        <f t="shared" ref="W45:AG45" si="144">$U$45*W30</f>
        <v>0</v>
      </c>
      <c r="X45" s="257">
        <f t="shared" si="144"/>
        <v>0</v>
      </c>
      <c r="Y45" s="257">
        <f t="shared" si="144"/>
        <v>0</v>
      </c>
      <c r="Z45" s="257">
        <f t="shared" si="144"/>
        <v>0</v>
      </c>
      <c r="AA45" s="257">
        <f t="shared" si="144"/>
        <v>0</v>
      </c>
      <c r="AB45" s="257">
        <f t="shared" si="144"/>
        <v>0</v>
      </c>
      <c r="AC45" s="257">
        <f t="shared" si="144"/>
        <v>0</v>
      </c>
      <c r="AD45" s="257">
        <f t="shared" si="144"/>
        <v>0</v>
      </c>
      <c r="AE45" s="257">
        <f t="shared" si="144"/>
        <v>18</v>
      </c>
      <c r="AF45" s="257">
        <f t="shared" si="144"/>
        <v>49.5</v>
      </c>
      <c r="AG45" s="257">
        <f t="shared" si="144"/>
        <v>73.125</v>
      </c>
      <c r="AH45" s="237">
        <f t="shared" ref="AH45:AH64" si="145">SUM(V45:AG45)</f>
        <v>140.625</v>
      </c>
      <c r="AI45" s="9"/>
      <c r="AJ45" s="174">
        <v>20</v>
      </c>
      <c r="AK45" s="551">
        <v>0.2</v>
      </c>
      <c r="AL45" s="351">
        <f>$AK$45*AL30</f>
        <v>185</v>
      </c>
      <c r="AM45" s="351">
        <f t="shared" ref="AM45:AW45" si="146">$AK$45*AM30</f>
        <v>411.6</v>
      </c>
      <c r="AN45" s="351">
        <f t="shared" si="146"/>
        <v>583.20000000000005</v>
      </c>
      <c r="AO45" s="351">
        <f t="shared" si="146"/>
        <v>713.40000000000009</v>
      </c>
      <c r="AP45" s="351">
        <f t="shared" si="146"/>
        <v>812.2</v>
      </c>
      <c r="AQ45" s="351">
        <f t="shared" si="146"/>
        <v>887.2</v>
      </c>
      <c r="AR45" s="351">
        <f t="shared" si="146"/>
        <v>944.6</v>
      </c>
      <c r="AS45" s="351">
        <f t="shared" si="146"/>
        <v>988.40000000000009</v>
      </c>
      <c r="AT45" s="351">
        <f t="shared" si="146"/>
        <v>1022</v>
      </c>
      <c r="AU45" s="351">
        <f t="shared" si="146"/>
        <v>1047.6000000000001</v>
      </c>
      <c r="AV45" s="351">
        <f t="shared" si="146"/>
        <v>1067.6000000000001</v>
      </c>
      <c r="AW45" s="351">
        <f t="shared" si="146"/>
        <v>1083</v>
      </c>
      <c r="AX45" s="350">
        <f t="shared" ref="AX45:AX64" si="147">SUM(AL45:AW45)</f>
        <v>9745.8000000000011</v>
      </c>
      <c r="AY45" s="312"/>
      <c r="AZ45" s="174">
        <v>20</v>
      </c>
      <c r="BA45" s="551">
        <v>0.2</v>
      </c>
      <c r="BB45" s="439">
        <f>$BA$45*BB30</f>
        <v>1215.6000000000001</v>
      </c>
      <c r="BC45" s="439">
        <f t="shared" ref="BC45:BM45" si="148">$BA$45*BC30</f>
        <v>1678.4</v>
      </c>
      <c r="BD45" s="439">
        <f t="shared" si="148"/>
        <v>2028.8000000000002</v>
      </c>
      <c r="BE45" s="439">
        <f t="shared" si="148"/>
        <v>2294.6</v>
      </c>
      <c r="BF45" s="439">
        <f t="shared" si="148"/>
        <v>2496.4</v>
      </c>
      <c r="BG45" s="439">
        <f t="shared" si="148"/>
        <v>2650</v>
      </c>
      <c r="BH45" s="439">
        <f t="shared" si="148"/>
        <v>2767.2000000000007</v>
      </c>
      <c r="BI45" s="439">
        <f t="shared" si="148"/>
        <v>2856.8</v>
      </c>
      <c r="BJ45" s="439">
        <f t="shared" si="148"/>
        <v>2925.4</v>
      </c>
      <c r="BK45" s="439">
        <f t="shared" si="148"/>
        <v>2978.4</v>
      </c>
      <c r="BL45" s="439">
        <f t="shared" si="148"/>
        <v>3019</v>
      </c>
      <c r="BM45" s="439">
        <f t="shared" si="148"/>
        <v>3050.6000000000004</v>
      </c>
      <c r="BN45" s="438">
        <f t="shared" ref="BN45:BN64" si="149">SUM(BB45:BM45)</f>
        <v>29961.200000000004</v>
      </c>
      <c r="BO45" s="9"/>
      <c r="BP45" s="174">
        <v>20</v>
      </c>
      <c r="BQ45" s="551">
        <v>0.2</v>
      </c>
      <c r="BR45" s="439">
        <f>$BQ$45*BR30</f>
        <v>3476</v>
      </c>
      <c r="BS45" s="439">
        <f t="shared" ref="BS45:CC45" si="150">$BQ$45*BS30</f>
        <v>3916.2000000000003</v>
      </c>
      <c r="BT45" s="439">
        <f t="shared" si="150"/>
        <v>4250.2</v>
      </c>
      <c r="BU45" s="439">
        <f t="shared" si="150"/>
        <v>4503.8</v>
      </c>
      <c r="BV45" s="439">
        <f t="shared" si="150"/>
        <v>4696.8</v>
      </c>
      <c r="BW45" s="439">
        <f t="shared" si="150"/>
        <v>4844</v>
      </c>
      <c r="BX45" s="439">
        <f t="shared" si="150"/>
        <v>4956.6000000000004</v>
      </c>
      <c r="BY45" s="439">
        <f t="shared" si="150"/>
        <v>5043</v>
      </c>
      <c r="BZ45" s="439">
        <f t="shared" si="150"/>
        <v>5109.4000000000015</v>
      </c>
      <c r="CA45" s="439">
        <f t="shared" si="150"/>
        <v>5160.8</v>
      </c>
      <c r="CB45" s="439">
        <f t="shared" si="150"/>
        <v>5200.4000000000015</v>
      </c>
      <c r="CC45" s="439">
        <f t="shared" si="150"/>
        <v>5231.4000000000015</v>
      </c>
      <c r="CD45" s="438">
        <f t="shared" ref="CD45:CD64" si="151">SUM(BR45:CC45)</f>
        <v>56388.600000000006</v>
      </c>
      <c r="CG45" s="529"/>
    </row>
    <row r="46" spans="2:85" outlineLevel="1" x14ac:dyDescent="0.2">
      <c r="B46" s="177" t="s">
        <v>212</v>
      </c>
      <c r="C46" s="9"/>
      <c r="D46" s="150"/>
      <c r="E46" s="150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8"/>
      <c r="S46" s="554">
        <f t="shared" si="143"/>
        <v>7</v>
      </c>
      <c r="T46" s="174">
        <v>35</v>
      </c>
      <c r="U46" s="551">
        <v>0.2</v>
      </c>
      <c r="V46" s="257">
        <f>$U$46*V31</f>
        <v>0</v>
      </c>
      <c r="W46" s="257">
        <f t="shared" ref="W46:AG46" si="152">$U$46*W31</f>
        <v>0</v>
      </c>
      <c r="X46" s="257">
        <f t="shared" si="152"/>
        <v>0</v>
      </c>
      <c r="Y46" s="257">
        <f t="shared" si="152"/>
        <v>0</v>
      </c>
      <c r="Z46" s="257">
        <f t="shared" si="152"/>
        <v>0</v>
      </c>
      <c r="AA46" s="257">
        <f t="shared" si="152"/>
        <v>0</v>
      </c>
      <c r="AB46" s="257">
        <f t="shared" si="152"/>
        <v>0</v>
      </c>
      <c r="AC46" s="257">
        <f t="shared" si="152"/>
        <v>0</v>
      </c>
      <c r="AD46" s="257">
        <f t="shared" si="152"/>
        <v>0</v>
      </c>
      <c r="AE46" s="257">
        <f t="shared" si="152"/>
        <v>31.5</v>
      </c>
      <c r="AF46" s="257">
        <f t="shared" si="152"/>
        <v>86.625</v>
      </c>
      <c r="AG46" s="257">
        <f t="shared" si="152"/>
        <v>127.96875</v>
      </c>
      <c r="AH46" s="237">
        <f t="shared" si="145"/>
        <v>246.09375</v>
      </c>
      <c r="AI46" s="9"/>
      <c r="AJ46" s="174">
        <v>35</v>
      </c>
      <c r="AK46" s="551">
        <v>0.2</v>
      </c>
      <c r="AL46" s="351">
        <f>$AK$46*AL31</f>
        <v>323.75</v>
      </c>
      <c r="AM46" s="351">
        <f t="shared" ref="AM46:AW46" si="153">$AK$46*AM31</f>
        <v>720.30000000000007</v>
      </c>
      <c r="AN46" s="351">
        <f t="shared" si="153"/>
        <v>1020.6</v>
      </c>
      <c r="AO46" s="351">
        <f t="shared" si="153"/>
        <v>1248.4500000000003</v>
      </c>
      <c r="AP46" s="351">
        <f t="shared" si="153"/>
        <v>1421.3500000000001</v>
      </c>
      <c r="AQ46" s="351">
        <f t="shared" si="153"/>
        <v>1552.6000000000001</v>
      </c>
      <c r="AR46" s="351">
        <f t="shared" si="153"/>
        <v>1653.0500000000002</v>
      </c>
      <c r="AS46" s="351">
        <f t="shared" si="153"/>
        <v>1729.7</v>
      </c>
      <c r="AT46" s="351">
        <f t="shared" si="153"/>
        <v>1788.5</v>
      </c>
      <c r="AU46" s="351">
        <f t="shared" si="153"/>
        <v>1833.3000000000004</v>
      </c>
      <c r="AV46" s="351">
        <f t="shared" si="153"/>
        <v>1868.3000000000004</v>
      </c>
      <c r="AW46" s="351">
        <f t="shared" si="153"/>
        <v>1895.25</v>
      </c>
      <c r="AX46" s="350">
        <f t="shared" si="147"/>
        <v>17055.150000000001</v>
      </c>
      <c r="AY46" s="312"/>
      <c r="AZ46" s="174">
        <v>35</v>
      </c>
      <c r="BA46" s="551">
        <v>0.2</v>
      </c>
      <c r="BB46" s="439">
        <f>$BA$46*BB31</f>
        <v>2127.3000000000006</v>
      </c>
      <c r="BC46" s="439">
        <f t="shared" ref="BC46:BM46" si="154">$BA$46*BC31</f>
        <v>2937.2000000000003</v>
      </c>
      <c r="BD46" s="439">
        <f t="shared" si="154"/>
        <v>3550.4</v>
      </c>
      <c r="BE46" s="439">
        <f t="shared" si="154"/>
        <v>4015.55</v>
      </c>
      <c r="BF46" s="439">
        <f t="shared" si="154"/>
        <v>4368.7</v>
      </c>
      <c r="BG46" s="439">
        <f t="shared" si="154"/>
        <v>4637.5</v>
      </c>
      <c r="BH46" s="439">
        <f t="shared" si="154"/>
        <v>4842.6000000000013</v>
      </c>
      <c r="BI46" s="439">
        <f t="shared" si="154"/>
        <v>4999.4000000000005</v>
      </c>
      <c r="BJ46" s="439">
        <f t="shared" si="154"/>
        <v>5119.4500000000007</v>
      </c>
      <c r="BK46" s="439">
        <f t="shared" si="154"/>
        <v>5212.2000000000007</v>
      </c>
      <c r="BL46" s="439">
        <f t="shared" si="154"/>
        <v>5283.25</v>
      </c>
      <c r="BM46" s="439">
        <f t="shared" si="154"/>
        <v>5338.5500000000011</v>
      </c>
      <c r="BN46" s="438">
        <f t="shared" si="149"/>
        <v>52432.100000000006</v>
      </c>
      <c r="BO46" s="9"/>
      <c r="BP46" s="174">
        <v>35</v>
      </c>
      <c r="BQ46" s="551">
        <v>0.2</v>
      </c>
      <c r="BR46" s="439">
        <f>$BQ$46*BR31</f>
        <v>6083</v>
      </c>
      <c r="BS46" s="439">
        <f t="shared" ref="BS46:CC46" si="155">$BQ$46*BS31</f>
        <v>6853.35</v>
      </c>
      <c r="BT46" s="439">
        <f t="shared" si="155"/>
        <v>7437.85</v>
      </c>
      <c r="BU46" s="439">
        <f t="shared" si="155"/>
        <v>7881.6500000000005</v>
      </c>
      <c r="BV46" s="439">
        <f t="shared" si="155"/>
        <v>8219.4</v>
      </c>
      <c r="BW46" s="439">
        <f t="shared" si="155"/>
        <v>8477</v>
      </c>
      <c r="BX46" s="439">
        <f t="shared" si="155"/>
        <v>8674.0500000000011</v>
      </c>
      <c r="BY46" s="439">
        <f t="shared" si="155"/>
        <v>8825.25</v>
      </c>
      <c r="BZ46" s="439">
        <f t="shared" si="155"/>
        <v>8941.4500000000025</v>
      </c>
      <c r="CA46" s="439">
        <f t="shared" si="155"/>
        <v>9031.4</v>
      </c>
      <c r="CB46" s="439">
        <f t="shared" si="155"/>
        <v>9100.7000000000025</v>
      </c>
      <c r="CC46" s="439">
        <f t="shared" si="155"/>
        <v>9154.9500000000025</v>
      </c>
      <c r="CD46" s="438">
        <f t="shared" si="151"/>
        <v>98680.049999999988</v>
      </c>
      <c r="CG46" s="529"/>
    </row>
    <row r="47" spans="2:85" outlineLevel="1" x14ac:dyDescent="0.2">
      <c r="B47" s="177" t="s">
        <v>212</v>
      </c>
      <c r="C47" s="9"/>
      <c r="D47" s="150"/>
      <c r="E47" s="150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8"/>
      <c r="S47" s="554">
        <f t="shared" si="143"/>
        <v>10</v>
      </c>
      <c r="T47" s="174">
        <v>50</v>
      </c>
      <c r="U47" s="551">
        <v>0.2</v>
      </c>
      <c r="V47" s="257">
        <f>$U$47*V32</f>
        <v>0</v>
      </c>
      <c r="W47" s="257">
        <f t="shared" ref="W47:AG47" si="156">$U$47*W32</f>
        <v>0</v>
      </c>
      <c r="X47" s="257">
        <f t="shared" si="156"/>
        <v>0</v>
      </c>
      <c r="Y47" s="257">
        <f t="shared" si="156"/>
        <v>0</v>
      </c>
      <c r="Z47" s="257">
        <f t="shared" si="156"/>
        <v>0</v>
      </c>
      <c r="AA47" s="257">
        <f t="shared" si="156"/>
        <v>0</v>
      </c>
      <c r="AB47" s="257">
        <f t="shared" si="156"/>
        <v>0</v>
      </c>
      <c r="AC47" s="257">
        <f t="shared" si="156"/>
        <v>0</v>
      </c>
      <c r="AD47" s="257">
        <f t="shared" si="156"/>
        <v>0</v>
      </c>
      <c r="AE47" s="257">
        <f t="shared" si="156"/>
        <v>495.00000000000011</v>
      </c>
      <c r="AF47" s="257">
        <f t="shared" si="156"/>
        <v>1361.25</v>
      </c>
      <c r="AG47" s="257">
        <f t="shared" si="156"/>
        <v>2010.9375000000005</v>
      </c>
      <c r="AH47" s="237">
        <f t="shared" si="145"/>
        <v>3867.1875000000005</v>
      </c>
      <c r="AI47" s="9"/>
      <c r="AJ47" s="174">
        <v>50</v>
      </c>
      <c r="AK47" s="551">
        <v>0.2</v>
      </c>
      <c r="AL47" s="351">
        <f>$AK$47*AL32</f>
        <v>5087.5000000000009</v>
      </c>
      <c r="AM47" s="351">
        <f t="shared" ref="AM47:AW47" si="157">$AK$47*AM32</f>
        <v>11319.000000000002</v>
      </c>
      <c r="AN47" s="351">
        <f t="shared" si="157"/>
        <v>16038.000000000004</v>
      </c>
      <c r="AO47" s="351">
        <f t="shared" si="157"/>
        <v>19618.5</v>
      </c>
      <c r="AP47" s="351">
        <f t="shared" si="157"/>
        <v>22335.500000000004</v>
      </c>
      <c r="AQ47" s="351">
        <f t="shared" si="157"/>
        <v>24398.000000000004</v>
      </c>
      <c r="AR47" s="351">
        <f t="shared" si="157"/>
        <v>25976.5</v>
      </c>
      <c r="AS47" s="351">
        <f t="shared" si="157"/>
        <v>27181.000000000007</v>
      </c>
      <c r="AT47" s="351">
        <f t="shared" si="157"/>
        <v>28105</v>
      </c>
      <c r="AU47" s="351">
        <f t="shared" si="157"/>
        <v>28809</v>
      </c>
      <c r="AV47" s="351">
        <f t="shared" si="157"/>
        <v>29359</v>
      </c>
      <c r="AW47" s="351">
        <f t="shared" si="157"/>
        <v>29782.500000000007</v>
      </c>
      <c r="AX47" s="350">
        <f t="shared" si="147"/>
        <v>268009.50000000006</v>
      </c>
      <c r="AY47" s="312"/>
      <c r="AZ47" s="174">
        <v>50</v>
      </c>
      <c r="BA47" s="551">
        <v>0.2</v>
      </c>
      <c r="BB47" s="439">
        <f>$BA$47*BB32</f>
        <v>33429</v>
      </c>
      <c r="BC47" s="439">
        <f t="shared" ref="BC47:BM47" si="158">$BA$47*BC32</f>
        <v>46156.000000000007</v>
      </c>
      <c r="BD47" s="439">
        <f t="shared" si="158"/>
        <v>55792.000000000015</v>
      </c>
      <c r="BE47" s="439">
        <f t="shared" si="158"/>
        <v>63101.5</v>
      </c>
      <c r="BF47" s="439">
        <f t="shared" si="158"/>
        <v>68651</v>
      </c>
      <c r="BG47" s="439">
        <f t="shared" si="158"/>
        <v>72875.000000000015</v>
      </c>
      <c r="BH47" s="439">
        <f t="shared" si="158"/>
        <v>76098</v>
      </c>
      <c r="BI47" s="439">
        <f t="shared" si="158"/>
        <v>78562.000000000015</v>
      </c>
      <c r="BJ47" s="439">
        <f t="shared" si="158"/>
        <v>80448.5</v>
      </c>
      <c r="BK47" s="439">
        <f t="shared" si="158"/>
        <v>81906</v>
      </c>
      <c r="BL47" s="439">
        <f t="shared" si="158"/>
        <v>83022.5</v>
      </c>
      <c r="BM47" s="439">
        <f t="shared" si="158"/>
        <v>83891.500000000015</v>
      </c>
      <c r="BN47" s="438">
        <f t="shared" si="149"/>
        <v>823933</v>
      </c>
      <c r="BO47" s="9"/>
      <c r="BP47" s="174">
        <v>50</v>
      </c>
      <c r="BQ47" s="551">
        <v>0.2</v>
      </c>
      <c r="BR47" s="439">
        <f>$BQ$47*BR32</f>
        <v>95590</v>
      </c>
      <c r="BS47" s="439">
        <f t="shared" ref="BS47:CC47" si="159">$BQ$47*BS32</f>
        <v>107695.5</v>
      </c>
      <c r="BT47" s="439">
        <f t="shared" si="159"/>
        <v>116880.5</v>
      </c>
      <c r="BU47" s="439">
        <f t="shared" si="159"/>
        <v>123854.5</v>
      </c>
      <c r="BV47" s="439">
        <f t="shared" si="159"/>
        <v>129162</v>
      </c>
      <c r="BW47" s="439">
        <f t="shared" si="159"/>
        <v>133210.00000000003</v>
      </c>
      <c r="BX47" s="439">
        <f t="shared" si="159"/>
        <v>136306.50000000003</v>
      </c>
      <c r="BY47" s="439">
        <f t="shared" si="159"/>
        <v>138682.50000000003</v>
      </c>
      <c r="BZ47" s="439">
        <f t="shared" si="159"/>
        <v>140508.5</v>
      </c>
      <c r="CA47" s="439">
        <f t="shared" si="159"/>
        <v>141922</v>
      </c>
      <c r="CB47" s="439">
        <f t="shared" si="159"/>
        <v>143011</v>
      </c>
      <c r="CC47" s="439">
        <f t="shared" si="159"/>
        <v>143863.5</v>
      </c>
      <c r="CD47" s="438">
        <f t="shared" si="151"/>
        <v>1550686.5</v>
      </c>
      <c r="CG47" s="529"/>
    </row>
    <row r="48" spans="2:85" outlineLevel="1" x14ac:dyDescent="0.2">
      <c r="B48" s="177" t="s">
        <v>212</v>
      </c>
      <c r="C48" s="9"/>
      <c r="D48" s="150"/>
      <c r="E48" s="150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8"/>
      <c r="S48" s="554">
        <f t="shared" si="143"/>
        <v>15</v>
      </c>
      <c r="T48" s="174">
        <v>75</v>
      </c>
      <c r="U48" s="551">
        <v>0.2</v>
      </c>
      <c r="V48" s="257">
        <f>$U$48*V33</f>
        <v>0</v>
      </c>
      <c r="W48" s="257">
        <f t="shared" ref="W48:AG48" si="160">$U$48*W33</f>
        <v>0</v>
      </c>
      <c r="X48" s="257">
        <f t="shared" si="160"/>
        <v>0</v>
      </c>
      <c r="Y48" s="257">
        <f t="shared" si="160"/>
        <v>0</v>
      </c>
      <c r="Z48" s="257">
        <f t="shared" si="160"/>
        <v>0</v>
      </c>
      <c r="AA48" s="257">
        <f t="shared" si="160"/>
        <v>0</v>
      </c>
      <c r="AB48" s="257">
        <f t="shared" si="160"/>
        <v>0</v>
      </c>
      <c r="AC48" s="257">
        <f t="shared" si="160"/>
        <v>0</v>
      </c>
      <c r="AD48" s="257">
        <f t="shared" si="160"/>
        <v>0</v>
      </c>
      <c r="AE48" s="257">
        <f t="shared" si="160"/>
        <v>135</v>
      </c>
      <c r="AF48" s="257">
        <f t="shared" si="160"/>
        <v>371.25</v>
      </c>
      <c r="AG48" s="257">
        <f t="shared" si="160"/>
        <v>548.4375</v>
      </c>
      <c r="AH48" s="237">
        <f t="shared" si="145"/>
        <v>1054.6875</v>
      </c>
      <c r="AI48" s="9"/>
      <c r="AJ48" s="174">
        <v>75</v>
      </c>
      <c r="AK48" s="551">
        <v>0.2</v>
      </c>
      <c r="AL48" s="351">
        <f>$AK$48*AL33</f>
        <v>1387.5</v>
      </c>
      <c r="AM48" s="351">
        <f t="shared" ref="AM48:AW48" si="161">$AK$48*AM33</f>
        <v>3087</v>
      </c>
      <c r="AN48" s="351">
        <f t="shared" si="161"/>
        <v>4374</v>
      </c>
      <c r="AO48" s="351">
        <f t="shared" si="161"/>
        <v>5350.5000000000009</v>
      </c>
      <c r="AP48" s="351">
        <f t="shared" si="161"/>
        <v>6091.5</v>
      </c>
      <c r="AQ48" s="351">
        <f t="shared" si="161"/>
        <v>6654</v>
      </c>
      <c r="AR48" s="351">
        <f t="shared" si="161"/>
        <v>7084.5</v>
      </c>
      <c r="AS48" s="351">
        <f t="shared" si="161"/>
        <v>7413</v>
      </c>
      <c r="AT48" s="351">
        <f t="shared" si="161"/>
        <v>7665</v>
      </c>
      <c r="AU48" s="351">
        <f t="shared" si="161"/>
        <v>7857.0000000000018</v>
      </c>
      <c r="AV48" s="351">
        <f t="shared" si="161"/>
        <v>8007.0000000000018</v>
      </c>
      <c r="AW48" s="351">
        <f t="shared" si="161"/>
        <v>8122.5</v>
      </c>
      <c r="AX48" s="350">
        <f t="shared" si="147"/>
        <v>73093.5</v>
      </c>
      <c r="AY48" s="312"/>
      <c r="AZ48" s="174">
        <v>75</v>
      </c>
      <c r="BA48" s="551">
        <v>0.2</v>
      </c>
      <c r="BB48" s="439">
        <f>$BA$48*BB33</f>
        <v>9117.0000000000018</v>
      </c>
      <c r="BC48" s="439">
        <f t="shared" ref="BC48:BM48" si="162">$BA$48*BC33</f>
        <v>12588</v>
      </c>
      <c r="BD48" s="439">
        <f t="shared" si="162"/>
        <v>15216</v>
      </c>
      <c r="BE48" s="439">
        <f t="shared" si="162"/>
        <v>17209.5</v>
      </c>
      <c r="BF48" s="439">
        <f t="shared" si="162"/>
        <v>18723</v>
      </c>
      <c r="BG48" s="439">
        <f t="shared" si="162"/>
        <v>19875</v>
      </c>
      <c r="BH48" s="439">
        <f t="shared" si="162"/>
        <v>20754.000000000004</v>
      </c>
      <c r="BI48" s="439">
        <f t="shared" si="162"/>
        <v>21426</v>
      </c>
      <c r="BJ48" s="439">
        <f t="shared" si="162"/>
        <v>21940.5</v>
      </c>
      <c r="BK48" s="439">
        <f t="shared" si="162"/>
        <v>22338</v>
      </c>
      <c r="BL48" s="439">
        <f t="shared" si="162"/>
        <v>22642.5</v>
      </c>
      <c r="BM48" s="439">
        <f t="shared" si="162"/>
        <v>22879.500000000004</v>
      </c>
      <c r="BN48" s="438">
        <f t="shared" si="149"/>
        <v>224709</v>
      </c>
      <c r="BO48" s="9"/>
      <c r="BP48" s="174">
        <v>75</v>
      </c>
      <c r="BQ48" s="551">
        <v>0.2</v>
      </c>
      <c r="BR48" s="439">
        <f>$BQ$48*BR33</f>
        <v>26070</v>
      </c>
      <c r="BS48" s="439">
        <f t="shared" ref="BS48:CC48" si="163">$BQ$48*BS33</f>
        <v>29371.5</v>
      </c>
      <c r="BT48" s="439">
        <f t="shared" si="163"/>
        <v>31876.5</v>
      </c>
      <c r="BU48" s="439">
        <f t="shared" si="163"/>
        <v>33778.5</v>
      </c>
      <c r="BV48" s="439">
        <f t="shared" si="163"/>
        <v>35226</v>
      </c>
      <c r="BW48" s="439">
        <f t="shared" si="163"/>
        <v>36330</v>
      </c>
      <c r="BX48" s="439">
        <f t="shared" si="163"/>
        <v>37174.5</v>
      </c>
      <c r="BY48" s="439">
        <f t="shared" si="163"/>
        <v>37822.5</v>
      </c>
      <c r="BZ48" s="439">
        <f t="shared" si="163"/>
        <v>38320.500000000007</v>
      </c>
      <c r="CA48" s="439">
        <f t="shared" si="163"/>
        <v>38706</v>
      </c>
      <c r="CB48" s="439">
        <f t="shared" si="163"/>
        <v>39003.000000000007</v>
      </c>
      <c r="CC48" s="439">
        <f t="shared" si="163"/>
        <v>39235.500000000007</v>
      </c>
      <c r="CD48" s="438">
        <f t="shared" si="151"/>
        <v>422914.5</v>
      </c>
      <c r="CG48" s="529"/>
    </row>
    <row r="49" spans="2:85" outlineLevel="1" x14ac:dyDescent="0.2">
      <c r="B49" s="177" t="s">
        <v>212</v>
      </c>
      <c r="C49" s="9"/>
      <c r="D49" s="150"/>
      <c r="E49" s="150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8"/>
      <c r="S49" s="554">
        <f t="shared" si="143"/>
        <v>20</v>
      </c>
      <c r="T49" s="174">
        <v>100</v>
      </c>
      <c r="U49" s="551">
        <v>0.2</v>
      </c>
      <c r="V49" s="257">
        <f>$U$49*V34</f>
        <v>0</v>
      </c>
      <c r="W49" s="257">
        <f t="shared" ref="W49:AG49" si="164">$U$49*W34</f>
        <v>0</v>
      </c>
      <c r="X49" s="257">
        <f t="shared" si="164"/>
        <v>0</v>
      </c>
      <c r="Y49" s="257">
        <f t="shared" si="164"/>
        <v>0</v>
      </c>
      <c r="Z49" s="257">
        <f t="shared" si="164"/>
        <v>0</v>
      </c>
      <c r="AA49" s="257">
        <f t="shared" si="164"/>
        <v>0</v>
      </c>
      <c r="AB49" s="257">
        <f t="shared" si="164"/>
        <v>0</v>
      </c>
      <c r="AC49" s="257">
        <f t="shared" si="164"/>
        <v>0</v>
      </c>
      <c r="AD49" s="257">
        <f t="shared" si="164"/>
        <v>0</v>
      </c>
      <c r="AE49" s="257">
        <f t="shared" si="164"/>
        <v>180</v>
      </c>
      <c r="AF49" s="257">
        <f t="shared" si="164"/>
        <v>495</v>
      </c>
      <c r="AG49" s="257">
        <f t="shared" si="164"/>
        <v>731.25</v>
      </c>
      <c r="AH49" s="237">
        <f t="shared" si="145"/>
        <v>1406.25</v>
      </c>
      <c r="AI49" s="9"/>
      <c r="AJ49" s="174">
        <v>100</v>
      </c>
      <c r="AK49" s="551">
        <v>0.2</v>
      </c>
      <c r="AL49" s="351">
        <f>$AK$49*AL34</f>
        <v>1850</v>
      </c>
      <c r="AM49" s="351">
        <f t="shared" ref="AM49:AW49" si="165">$AK$49*AM34</f>
        <v>4116</v>
      </c>
      <c r="AN49" s="351">
        <f t="shared" si="165"/>
        <v>5832.0000000000009</v>
      </c>
      <c r="AO49" s="351">
        <f t="shared" si="165"/>
        <v>7134.0000000000018</v>
      </c>
      <c r="AP49" s="351">
        <f t="shared" si="165"/>
        <v>8122</v>
      </c>
      <c r="AQ49" s="351">
        <f t="shared" si="165"/>
        <v>8872</v>
      </c>
      <c r="AR49" s="351">
        <f t="shared" si="165"/>
        <v>9446</v>
      </c>
      <c r="AS49" s="351">
        <f t="shared" si="165"/>
        <v>9884.0000000000018</v>
      </c>
      <c r="AT49" s="351">
        <f t="shared" si="165"/>
        <v>10220</v>
      </c>
      <c r="AU49" s="351">
        <f t="shared" si="165"/>
        <v>10476.000000000002</v>
      </c>
      <c r="AV49" s="351">
        <f t="shared" si="165"/>
        <v>10676.000000000002</v>
      </c>
      <c r="AW49" s="351">
        <f t="shared" si="165"/>
        <v>10830</v>
      </c>
      <c r="AX49" s="350">
        <f t="shared" si="147"/>
        <v>97458</v>
      </c>
      <c r="AY49" s="312"/>
      <c r="AZ49" s="174">
        <v>100</v>
      </c>
      <c r="BA49" s="551">
        <v>0.2</v>
      </c>
      <c r="BB49" s="439">
        <f>$BA$49*BB34</f>
        <v>12156.000000000002</v>
      </c>
      <c r="BC49" s="439">
        <f t="shared" ref="BC49:BM49" si="166">$BA$49*BC34</f>
        <v>16784</v>
      </c>
      <c r="BD49" s="439">
        <f t="shared" si="166"/>
        <v>20288.000000000004</v>
      </c>
      <c r="BE49" s="439">
        <f t="shared" si="166"/>
        <v>22946</v>
      </c>
      <c r="BF49" s="439">
        <f t="shared" si="166"/>
        <v>24964</v>
      </c>
      <c r="BG49" s="439">
        <f t="shared" si="166"/>
        <v>26500</v>
      </c>
      <c r="BH49" s="439">
        <f t="shared" si="166"/>
        <v>27672</v>
      </c>
      <c r="BI49" s="439">
        <f t="shared" si="166"/>
        <v>28568</v>
      </c>
      <c r="BJ49" s="439">
        <f t="shared" si="166"/>
        <v>29254</v>
      </c>
      <c r="BK49" s="439">
        <f t="shared" si="166"/>
        <v>29784</v>
      </c>
      <c r="BL49" s="439">
        <f t="shared" si="166"/>
        <v>30190</v>
      </c>
      <c r="BM49" s="439">
        <f t="shared" si="166"/>
        <v>30506.000000000007</v>
      </c>
      <c r="BN49" s="438">
        <f t="shared" si="149"/>
        <v>299612</v>
      </c>
      <c r="BO49" s="9"/>
      <c r="BP49" s="174">
        <v>100</v>
      </c>
      <c r="BQ49" s="551">
        <v>0.2</v>
      </c>
      <c r="BR49" s="439">
        <f>$BQ$49*BR34</f>
        <v>34760</v>
      </c>
      <c r="BS49" s="439">
        <f t="shared" ref="BS49:CC49" si="167">$BQ$49*BS34</f>
        <v>39162</v>
      </c>
      <c r="BT49" s="439">
        <f t="shared" si="167"/>
        <v>42502</v>
      </c>
      <c r="BU49" s="439">
        <f t="shared" si="167"/>
        <v>45038</v>
      </c>
      <c r="BV49" s="439">
        <f t="shared" si="167"/>
        <v>46968</v>
      </c>
      <c r="BW49" s="439">
        <f t="shared" si="167"/>
        <v>48440</v>
      </c>
      <c r="BX49" s="439">
        <f t="shared" si="167"/>
        <v>49566.000000000007</v>
      </c>
      <c r="BY49" s="439">
        <f t="shared" si="167"/>
        <v>50430</v>
      </c>
      <c r="BZ49" s="439">
        <f t="shared" si="167"/>
        <v>51094.000000000007</v>
      </c>
      <c r="CA49" s="439">
        <f t="shared" si="167"/>
        <v>51608</v>
      </c>
      <c r="CB49" s="439">
        <f t="shared" si="167"/>
        <v>52004.000000000007</v>
      </c>
      <c r="CC49" s="439">
        <f t="shared" si="167"/>
        <v>52314.000000000007</v>
      </c>
      <c r="CD49" s="438">
        <f t="shared" si="151"/>
        <v>563886</v>
      </c>
      <c r="CG49" s="529"/>
    </row>
    <row r="50" spans="2:85" outlineLevel="1" x14ac:dyDescent="0.2">
      <c r="B50" s="177" t="s">
        <v>212</v>
      </c>
      <c r="C50" s="9"/>
      <c r="D50" s="150"/>
      <c r="E50" s="150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8"/>
      <c r="S50" s="554">
        <f t="shared" si="143"/>
        <v>30</v>
      </c>
      <c r="T50" s="174">
        <v>150</v>
      </c>
      <c r="U50" s="551">
        <v>0.2</v>
      </c>
      <c r="V50" s="257">
        <f>$U$50*V35</f>
        <v>0</v>
      </c>
      <c r="W50" s="257">
        <f t="shared" ref="W50:AG50" si="168">$U$50*W35</f>
        <v>0</v>
      </c>
      <c r="X50" s="257">
        <f t="shared" si="168"/>
        <v>0</v>
      </c>
      <c r="Y50" s="257">
        <f t="shared" si="168"/>
        <v>0</v>
      </c>
      <c r="Z50" s="257">
        <f t="shared" si="168"/>
        <v>0</v>
      </c>
      <c r="AA50" s="257">
        <f t="shared" si="168"/>
        <v>0</v>
      </c>
      <c r="AB50" s="257">
        <f t="shared" si="168"/>
        <v>0</v>
      </c>
      <c r="AC50" s="257">
        <f t="shared" si="168"/>
        <v>0</v>
      </c>
      <c r="AD50" s="257">
        <f t="shared" si="168"/>
        <v>0</v>
      </c>
      <c r="AE50" s="257">
        <f t="shared" si="168"/>
        <v>108</v>
      </c>
      <c r="AF50" s="257">
        <f t="shared" si="168"/>
        <v>297</v>
      </c>
      <c r="AG50" s="257">
        <f t="shared" si="168"/>
        <v>438.75</v>
      </c>
      <c r="AH50" s="237">
        <f t="shared" si="145"/>
        <v>843.75</v>
      </c>
      <c r="AI50" s="9"/>
      <c r="AJ50" s="174">
        <v>150</v>
      </c>
      <c r="AK50" s="551">
        <v>0.2</v>
      </c>
      <c r="AL50" s="351">
        <f>$AK$50*AL35</f>
        <v>1110</v>
      </c>
      <c r="AM50" s="351">
        <f t="shared" ref="AM50:AW50" si="169">$AK$50*AM35</f>
        <v>2469.6000000000004</v>
      </c>
      <c r="AN50" s="351">
        <f t="shared" si="169"/>
        <v>3499.2000000000003</v>
      </c>
      <c r="AO50" s="351">
        <f t="shared" si="169"/>
        <v>4280.4000000000005</v>
      </c>
      <c r="AP50" s="351">
        <f t="shared" si="169"/>
        <v>4873.2</v>
      </c>
      <c r="AQ50" s="351">
        <f t="shared" si="169"/>
        <v>5323.2000000000007</v>
      </c>
      <c r="AR50" s="351">
        <f t="shared" si="169"/>
        <v>5667.6000000000013</v>
      </c>
      <c r="AS50" s="351">
        <f t="shared" si="169"/>
        <v>5930.4000000000005</v>
      </c>
      <c r="AT50" s="351">
        <f t="shared" si="169"/>
        <v>6132</v>
      </c>
      <c r="AU50" s="351">
        <f t="shared" si="169"/>
        <v>6285.6</v>
      </c>
      <c r="AV50" s="351">
        <f t="shared" si="169"/>
        <v>6405.6</v>
      </c>
      <c r="AW50" s="351">
        <f t="shared" si="169"/>
        <v>6498</v>
      </c>
      <c r="AX50" s="350">
        <f t="shared" si="147"/>
        <v>58474.8</v>
      </c>
      <c r="AY50" s="312"/>
      <c r="AZ50" s="174">
        <v>150</v>
      </c>
      <c r="BA50" s="551">
        <v>0.2</v>
      </c>
      <c r="BB50" s="439">
        <f>$BA$50*BB35</f>
        <v>7293.6</v>
      </c>
      <c r="BC50" s="439">
        <f t="shared" ref="BC50:BM50" si="170">$BA$50*BC35</f>
        <v>10070.400000000001</v>
      </c>
      <c r="BD50" s="439">
        <f t="shared" si="170"/>
        <v>12172.800000000001</v>
      </c>
      <c r="BE50" s="439">
        <f t="shared" si="170"/>
        <v>13767.6</v>
      </c>
      <c r="BF50" s="439">
        <f t="shared" si="170"/>
        <v>14978.400000000001</v>
      </c>
      <c r="BG50" s="439">
        <f t="shared" si="170"/>
        <v>15900</v>
      </c>
      <c r="BH50" s="439">
        <f t="shared" si="170"/>
        <v>16603.200000000004</v>
      </c>
      <c r="BI50" s="439">
        <f t="shared" si="170"/>
        <v>17140.8</v>
      </c>
      <c r="BJ50" s="439">
        <f t="shared" si="170"/>
        <v>17552.400000000001</v>
      </c>
      <c r="BK50" s="439">
        <f t="shared" si="170"/>
        <v>17870.400000000005</v>
      </c>
      <c r="BL50" s="439">
        <f t="shared" si="170"/>
        <v>18114.000000000004</v>
      </c>
      <c r="BM50" s="439">
        <f t="shared" si="170"/>
        <v>18303.600000000002</v>
      </c>
      <c r="BN50" s="438">
        <f t="shared" si="149"/>
        <v>179767.2</v>
      </c>
      <c r="BO50" s="9"/>
      <c r="BP50" s="174">
        <v>150</v>
      </c>
      <c r="BQ50" s="551">
        <v>0.2</v>
      </c>
      <c r="BR50" s="439">
        <f>$BQ$50*BR35</f>
        <v>20856</v>
      </c>
      <c r="BS50" s="439">
        <f t="shared" ref="BS50:CC50" si="171">$BQ$50*BS35</f>
        <v>23497.200000000001</v>
      </c>
      <c r="BT50" s="439">
        <f t="shared" si="171"/>
        <v>25501.200000000001</v>
      </c>
      <c r="BU50" s="439">
        <f t="shared" si="171"/>
        <v>27022.800000000003</v>
      </c>
      <c r="BV50" s="439">
        <f t="shared" si="171"/>
        <v>28180.800000000003</v>
      </c>
      <c r="BW50" s="439">
        <f t="shared" si="171"/>
        <v>29064</v>
      </c>
      <c r="BX50" s="439">
        <f t="shared" si="171"/>
        <v>29739.600000000002</v>
      </c>
      <c r="BY50" s="439">
        <f t="shared" si="171"/>
        <v>30258</v>
      </c>
      <c r="BZ50" s="439">
        <f t="shared" si="171"/>
        <v>30656.400000000001</v>
      </c>
      <c r="CA50" s="439">
        <f t="shared" si="171"/>
        <v>30964.800000000003</v>
      </c>
      <c r="CB50" s="439">
        <f t="shared" si="171"/>
        <v>31202.400000000001</v>
      </c>
      <c r="CC50" s="439">
        <f t="shared" si="171"/>
        <v>31388.400000000001</v>
      </c>
      <c r="CD50" s="438">
        <f t="shared" si="151"/>
        <v>338331.60000000003</v>
      </c>
      <c r="CG50" s="529"/>
    </row>
    <row r="51" spans="2:85" outlineLevel="1" x14ac:dyDescent="0.2">
      <c r="B51" s="177" t="s">
        <v>212</v>
      </c>
      <c r="C51" s="9"/>
      <c r="D51" s="150"/>
      <c r="E51" s="150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8"/>
      <c r="S51" s="554">
        <f t="shared" si="143"/>
        <v>50</v>
      </c>
      <c r="T51" s="174">
        <v>250</v>
      </c>
      <c r="U51" s="551">
        <v>0.2</v>
      </c>
      <c r="V51" s="257">
        <f>$U$51*V36</f>
        <v>0</v>
      </c>
      <c r="W51" s="257">
        <f t="shared" ref="W51:AG51" si="172">$U$51*W36</f>
        <v>0</v>
      </c>
      <c r="X51" s="257">
        <f t="shared" si="172"/>
        <v>0</v>
      </c>
      <c r="Y51" s="257">
        <f t="shared" si="172"/>
        <v>0</v>
      </c>
      <c r="Z51" s="257">
        <f t="shared" si="172"/>
        <v>0</v>
      </c>
      <c r="AA51" s="257">
        <f t="shared" si="172"/>
        <v>0</v>
      </c>
      <c r="AB51" s="257">
        <f t="shared" si="172"/>
        <v>0</v>
      </c>
      <c r="AC51" s="257">
        <f t="shared" si="172"/>
        <v>0</v>
      </c>
      <c r="AD51" s="257">
        <f t="shared" si="172"/>
        <v>0</v>
      </c>
      <c r="AE51" s="257">
        <f t="shared" si="172"/>
        <v>121.49999999999999</v>
      </c>
      <c r="AF51" s="257">
        <f t="shared" si="172"/>
        <v>334.125</v>
      </c>
      <c r="AG51" s="257">
        <f t="shared" si="172"/>
        <v>493.59375</v>
      </c>
      <c r="AH51" s="237">
        <f t="shared" si="145"/>
        <v>949.21875</v>
      </c>
      <c r="AI51" s="9"/>
      <c r="AJ51" s="174">
        <v>250</v>
      </c>
      <c r="AK51" s="551">
        <v>0.2</v>
      </c>
      <c r="AL51" s="351">
        <f>$AK$51*AL36</f>
        <v>1387.5</v>
      </c>
      <c r="AM51" s="351">
        <f t="shared" ref="AM51:AW51" si="173">$AK$51*AM36</f>
        <v>3087</v>
      </c>
      <c r="AN51" s="351">
        <f t="shared" si="173"/>
        <v>4373.9999999999991</v>
      </c>
      <c r="AO51" s="351">
        <f t="shared" si="173"/>
        <v>5350.5</v>
      </c>
      <c r="AP51" s="351">
        <f t="shared" si="173"/>
        <v>6091.5</v>
      </c>
      <c r="AQ51" s="351">
        <f t="shared" si="173"/>
        <v>6653.9999999999991</v>
      </c>
      <c r="AR51" s="351">
        <f t="shared" si="173"/>
        <v>7084.5</v>
      </c>
      <c r="AS51" s="351">
        <f t="shared" si="173"/>
        <v>7413</v>
      </c>
      <c r="AT51" s="351">
        <f t="shared" si="173"/>
        <v>7664.9999999999991</v>
      </c>
      <c r="AU51" s="351">
        <f t="shared" si="173"/>
        <v>7857</v>
      </c>
      <c r="AV51" s="351">
        <f t="shared" si="173"/>
        <v>8007</v>
      </c>
      <c r="AW51" s="351">
        <f t="shared" si="173"/>
        <v>8122.5</v>
      </c>
      <c r="AX51" s="350">
        <f t="shared" si="147"/>
        <v>73093.5</v>
      </c>
      <c r="AY51" s="312"/>
      <c r="AZ51" s="174">
        <v>250</v>
      </c>
      <c r="BA51" s="551">
        <v>0.2</v>
      </c>
      <c r="BB51" s="439">
        <f>$BA$51*BB36</f>
        <v>9117</v>
      </c>
      <c r="BC51" s="439">
        <f t="shared" ref="BC51:BM51" si="174">$BA$51*BC36</f>
        <v>12588</v>
      </c>
      <c r="BD51" s="439">
        <f t="shared" si="174"/>
        <v>15216</v>
      </c>
      <c r="BE51" s="439">
        <f t="shared" si="174"/>
        <v>17209.5</v>
      </c>
      <c r="BF51" s="439">
        <f t="shared" si="174"/>
        <v>18723</v>
      </c>
      <c r="BG51" s="439">
        <f t="shared" si="174"/>
        <v>19875</v>
      </c>
      <c r="BH51" s="439">
        <f t="shared" si="174"/>
        <v>20754</v>
      </c>
      <c r="BI51" s="439">
        <f t="shared" si="174"/>
        <v>21426</v>
      </c>
      <c r="BJ51" s="439">
        <f t="shared" si="174"/>
        <v>21940.5</v>
      </c>
      <c r="BK51" s="439">
        <f t="shared" si="174"/>
        <v>22338</v>
      </c>
      <c r="BL51" s="439">
        <f t="shared" si="174"/>
        <v>22642.5</v>
      </c>
      <c r="BM51" s="439">
        <f t="shared" si="174"/>
        <v>22879.5</v>
      </c>
      <c r="BN51" s="438">
        <f t="shared" si="149"/>
        <v>224709</v>
      </c>
      <c r="BO51" s="9"/>
      <c r="BP51" s="174">
        <v>250</v>
      </c>
      <c r="BQ51" s="551">
        <v>0.2</v>
      </c>
      <c r="BR51" s="439">
        <f>$BQ$51*BR36</f>
        <v>26070</v>
      </c>
      <c r="BS51" s="439">
        <f t="shared" ref="BS51:CC51" si="175">$BQ$51*BS36</f>
        <v>29371.5</v>
      </c>
      <c r="BT51" s="439">
        <f t="shared" si="175"/>
        <v>31876.5</v>
      </c>
      <c r="BU51" s="439">
        <f t="shared" si="175"/>
        <v>33778.499999999993</v>
      </c>
      <c r="BV51" s="439">
        <f t="shared" si="175"/>
        <v>35226</v>
      </c>
      <c r="BW51" s="439">
        <f t="shared" si="175"/>
        <v>36330</v>
      </c>
      <c r="BX51" s="439">
        <f t="shared" si="175"/>
        <v>37174.5</v>
      </c>
      <c r="BY51" s="439">
        <f t="shared" si="175"/>
        <v>37822.499999999993</v>
      </c>
      <c r="BZ51" s="439">
        <f t="shared" si="175"/>
        <v>38320.5</v>
      </c>
      <c r="CA51" s="439">
        <f t="shared" si="175"/>
        <v>38706</v>
      </c>
      <c r="CB51" s="439">
        <f t="shared" si="175"/>
        <v>39003</v>
      </c>
      <c r="CC51" s="439">
        <f t="shared" si="175"/>
        <v>39235.499999999993</v>
      </c>
      <c r="CD51" s="438">
        <f t="shared" si="151"/>
        <v>422914.5</v>
      </c>
      <c r="CG51" s="529"/>
    </row>
    <row r="52" spans="2:85" outlineLevel="1" x14ac:dyDescent="0.2">
      <c r="B52" s="177" t="s">
        <v>212</v>
      </c>
      <c r="C52" s="9"/>
      <c r="D52" s="150"/>
      <c r="E52" s="150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8"/>
      <c r="S52" s="554">
        <f t="shared" si="143"/>
        <v>100</v>
      </c>
      <c r="T52" s="174">
        <v>500</v>
      </c>
      <c r="U52" s="551">
        <v>0.2</v>
      </c>
      <c r="V52" s="257">
        <f>$U$52*V37</f>
        <v>0</v>
      </c>
      <c r="W52" s="257">
        <f t="shared" ref="W52:AG52" si="176">$U$52*W37</f>
        <v>0</v>
      </c>
      <c r="X52" s="257">
        <f t="shared" si="176"/>
        <v>0</v>
      </c>
      <c r="Y52" s="257">
        <f t="shared" si="176"/>
        <v>0</v>
      </c>
      <c r="Z52" s="257">
        <f t="shared" si="176"/>
        <v>0</v>
      </c>
      <c r="AA52" s="257">
        <f t="shared" si="176"/>
        <v>0</v>
      </c>
      <c r="AB52" s="257">
        <f t="shared" si="176"/>
        <v>0</v>
      </c>
      <c r="AC52" s="257">
        <f t="shared" si="176"/>
        <v>0</v>
      </c>
      <c r="AD52" s="257">
        <f t="shared" si="176"/>
        <v>0</v>
      </c>
      <c r="AE52" s="257">
        <f t="shared" si="176"/>
        <v>126</v>
      </c>
      <c r="AF52" s="257">
        <f t="shared" si="176"/>
        <v>346.5</v>
      </c>
      <c r="AG52" s="257">
        <f t="shared" si="176"/>
        <v>511.875</v>
      </c>
      <c r="AH52" s="237">
        <f t="shared" si="145"/>
        <v>984.375</v>
      </c>
      <c r="AI52" s="9"/>
      <c r="AJ52" s="174">
        <v>500</v>
      </c>
      <c r="AK52" s="551">
        <v>0.2</v>
      </c>
      <c r="AL52" s="351">
        <f>$AK$52*AL37</f>
        <v>1850</v>
      </c>
      <c r="AM52" s="351">
        <f t="shared" ref="AM52:AW52" si="177">$AK$52*AM37</f>
        <v>4116.0000000000009</v>
      </c>
      <c r="AN52" s="351">
        <f t="shared" si="177"/>
        <v>5832</v>
      </c>
      <c r="AO52" s="351">
        <f t="shared" si="177"/>
        <v>7134</v>
      </c>
      <c r="AP52" s="351">
        <f t="shared" si="177"/>
        <v>8122</v>
      </c>
      <c r="AQ52" s="351">
        <f t="shared" si="177"/>
        <v>8872</v>
      </c>
      <c r="AR52" s="351">
        <f t="shared" si="177"/>
        <v>9446.0000000000018</v>
      </c>
      <c r="AS52" s="351">
        <f t="shared" si="177"/>
        <v>9884</v>
      </c>
      <c r="AT52" s="351">
        <f t="shared" si="177"/>
        <v>10220</v>
      </c>
      <c r="AU52" s="351">
        <f t="shared" si="177"/>
        <v>10476</v>
      </c>
      <c r="AV52" s="351">
        <f t="shared" si="177"/>
        <v>10676</v>
      </c>
      <c r="AW52" s="351">
        <f t="shared" si="177"/>
        <v>10830</v>
      </c>
      <c r="AX52" s="350">
        <f t="shared" si="147"/>
        <v>97458</v>
      </c>
      <c r="AY52" s="312"/>
      <c r="AZ52" s="174">
        <v>500</v>
      </c>
      <c r="BA52" s="551">
        <v>0.2</v>
      </c>
      <c r="BB52" s="439">
        <f>$BA$52*BB37</f>
        <v>12156</v>
      </c>
      <c r="BC52" s="439">
        <f t="shared" ref="BC52:BM52" si="178">$BA$52*BC37</f>
        <v>16784</v>
      </c>
      <c r="BD52" s="439">
        <f t="shared" si="178"/>
        <v>20288</v>
      </c>
      <c r="BE52" s="439">
        <f t="shared" si="178"/>
        <v>22946</v>
      </c>
      <c r="BF52" s="439">
        <f t="shared" si="178"/>
        <v>24964.000000000004</v>
      </c>
      <c r="BG52" s="439">
        <f t="shared" si="178"/>
        <v>26500</v>
      </c>
      <c r="BH52" s="439">
        <f t="shared" si="178"/>
        <v>27672</v>
      </c>
      <c r="BI52" s="439">
        <f t="shared" si="178"/>
        <v>28568</v>
      </c>
      <c r="BJ52" s="439">
        <f t="shared" si="178"/>
        <v>29254</v>
      </c>
      <c r="BK52" s="439">
        <f t="shared" si="178"/>
        <v>29784.000000000007</v>
      </c>
      <c r="BL52" s="439">
        <f t="shared" si="178"/>
        <v>30190.000000000007</v>
      </c>
      <c r="BM52" s="439">
        <f t="shared" si="178"/>
        <v>30506</v>
      </c>
      <c r="BN52" s="438">
        <f t="shared" si="149"/>
        <v>299612</v>
      </c>
      <c r="BO52" s="9"/>
      <c r="BP52" s="174">
        <v>500</v>
      </c>
      <c r="BQ52" s="551">
        <v>0.2</v>
      </c>
      <c r="BR52" s="439">
        <f>$BQ$52*BR37</f>
        <v>34760</v>
      </c>
      <c r="BS52" s="439">
        <f t="shared" ref="BS52:CC52" si="179">$BQ$52*BS37</f>
        <v>39162</v>
      </c>
      <c r="BT52" s="439">
        <f t="shared" si="179"/>
        <v>42502</v>
      </c>
      <c r="BU52" s="439">
        <f t="shared" si="179"/>
        <v>45038</v>
      </c>
      <c r="BV52" s="439">
        <f t="shared" si="179"/>
        <v>46968</v>
      </c>
      <c r="BW52" s="439">
        <f t="shared" si="179"/>
        <v>48440.000000000007</v>
      </c>
      <c r="BX52" s="439">
        <f t="shared" si="179"/>
        <v>49566</v>
      </c>
      <c r="BY52" s="439">
        <f t="shared" si="179"/>
        <v>50430</v>
      </c>
      <c r="BZ52" s="439">
        <f t="shared" si="179"/>
        <v>51094</v>
      </c>
      <c r="CA52" s="439">
        <f t="shared" si="179"/>
        <v>51608.000000000007</v>
      </c>
      <c r="CB52" s="439">
        <f t="shared" si="179"/>
        <v>52004</v>
      </c>
      <c r="CC52" s="439">
        <f t="shared" si="179"/>
        <v>52314</v>
      </c>
      <c r="CD52" s="438">
        <f t="shared" si="151"/>
        <v>563886</v>
      </c>
      <c r="CG52" s="529"/>
    </row>
    <row r="53" spans="2:85" outlineLevel="1" x14ac:dyDescent="0.2">
      <c r="B53" s="177" t="s">
        <v>212</v>
      </c>
      <c r="C53" s="9"/>
      <c r="D53" s="150"/>
      <c r="E53" s="150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8"/>
      <c r="S53" s="554">
        <f t="shared" si="143"/>
        <v>200</v>
      </c>
      <c r="T53" s="174">
        <v>1000</v>
      </c>
      <c r="U53" s="551">
        <v>0.2</v>
      </c>
      <c r="V53" s="257">
        <f>$U$53*V38</f>
        <v>0</v>
      </c>
      <c r="W53" s="257">
        <f t="shared" ref="W53:AG53" si="180">$U$53*W38</f>
        <v>0</v>
      </c>
      <c r="X53" s="257">
        <f t="shared" si="180"/>
        <v>0</v>
      </c>
      <c r="Y53" s="257">
        <f t="shared" si="180"/>
        <v>0</v>
      </c>
      <c r="Z53" s="257">
        <f t="shared" si="180"/>
        <v>0</v>
      </c>
      <c r="AA53" s="257">
        <f t="shared" si="180"/>
        <v>0</v>
      </c>
      <c r="AB53" s="257">
        <f t="shared" si="180"/>
        <v>0</v>
      </c>
      <c r="AC53" s="257">
        <f t="shared" si="180"/>
        <v>0</v>
      </c>
      <c r="AD53" s="257">
        <f t="shared" si="180"/>
        <v>0</v>
      </c>
      <c r="AE53" s="257">
        <f t="shared" si="180"/>
        <v>45</v>
      </c>
      <c r="AF53" s="257">
        <f t="shared" si="180"/>
        <v>123.75</v>
      </c>
      <c r="AG53" s="257">
        <f t="shared" si="180"/>
        <v>182.8125</v>
      </c>
      <c r="AH53" s="237">
        <f t="shared" si="145"/>
        <v>351.5625</v>
      </c>
      <c r="AI53" s="9"/>
      <c r="AJ53" s="174">
        <v>1000</v>
      </c>
      <c r="AK53" s="551">
        <v>0.2</v>
      </c>
      <c r="AL53" s="351">
        <f>$AK$53*AL38</f>
        <v>925</v>
      </c>
      <c r="AM53" s="351">
        <f t="shared" ref="AM53:AW53" si="181">$AK$53*AM38</f>
        <v>2058.0000000000005</v>
      </c>
      <c r="AN53" s="351">
        <f t="shared" si="181"/>
        <v>2916</v>
      </c>
      <c r="AO53" s="351">
        <f t="shared" si="181"/>
        <v>3567</v>
      </c>
      <c r="AP53" s="351">
        <f t="shared" si="181"/>
        <v>4061</v>
      </c>
      <c r="AQ53" s="351">
        <f t="shared" si="181"/>
        <v>4436</v>
      </c>
      <c r="AR53" s="351">
        <f t="shared" si="181"/>
        <v>4723.0000000000009</v>
      </c>
      <c r="AS53" s="351">
        <f t="shared" si="181"/>
        <v>4942</v>
      </c>
      <c r="AT53" s="351">
        <f t="shared" si="181"/>
        <v>5110</v>
      </c>
      <c r="AU53" s="351">
        <f t="shared" si="181"/>
        <v>5238</v>
      </c>
      <c r="AV53" s="351">
        <f t="shared" si="181"/>
        <v>5338</v>
      </c>
      <c r="AW53" s="351">
        <f t="shared" si="181"/>
        <v>5415</v>
      </c>
      <c r="AX53" s="350">
        <f t="shared" si="147"/>
        <v>48729</v>
      </c>
      <c r="AY53" s="312"/>
      <c r="AZ53" s="174">
        <v>1000</v>
      </c>
      <c r="BA53" s="551">
        <v>0.2</v>
      </c>
      <c r="BB53" s="439">
        <f>$BA$53*BB38</f>
        <v>6078</v>
      </c>
      <c r="BC53" s="439">
        <f t="shared" ref="BC53:BM53" si="182">$BA$53*BC38</f>
        <v>8392</v>
      </c>
      <c r="BD53" s="439">
        <f t="shared" si="182"/>
        <v>10144</v>
      </c>
      <c r="BE53" s="439">
        <f t="shared" si="182"/>
        <v>11473</v>
      </c>
      <c r="BF53" s="439">
        <f t="shared" si="182"/>
        <v>12482.000000000002</v>
      </c>
      <c r="BG53" s="439">
        <f t="shared" si="182"/>
        <v>13250</v>
      </c>
      <c r="BH53" s="439">
        <f t="shared" si="182"/>
        <v>13836</v>
      </c>
      <c r="BI53" s="439">
        <f t="shared" si="182"/>
        <v>14284</v>
      </c>
      <c r="BJ53" s="439">
        <f t="shared" si="182"/>
        <v>14627</v>
      </c>
      <c r="BK53" s="439">
        <f t="shared" si="182"/>
        <v>14892.000000000004</v>
      </c>
      <c r="BL53" s="439">
        <f t="shared" si="182"/>
        <v>15095.000000000004</v>
      </c>
      <c r="BM53" s="439">
        <f t="shared" si="182"/>
        <v>15253</v>
      </c>
      <c r="BN53" s="438">
        <f t="shared" si="149"/>
        <v>149806</v>
      </c>
      <c r="BO53" s="9"/>
      <c r="BP53" s="174">
        <v>1000</v>
      </c>
      <c r="BQ53" s="551">
        <v>0.2</v>
      </c>
      <c r="BR53" s="439">
        <f>$BQ$53*BR38</f>
        <v>17380</v>
      </c>
      <c r="BS53" s="439">
        <f t="shared" ref="BS53:CC53" si="183">$BQ$53*BS38</f>
        <v>19581</v>
      </c>
      <c r="BT53" s="439">
        <f t="shared" si="183"/>
        <v>21251</v>
      </c>
      <c r="BU53" s="439">
        <f t="shared" si="183"/>
        <v>22519</v>
      </c>
      <c r="BV53" s="439">
        <f t="shared" si="183"/>
        <v>23484</v>
      </c>
      <c r="BW53" s="439">
        <f t="shared" si="183"/>
        <v>24220.000000000004</v>
      </c>
      <c r="BX53" s="439">
        <f t="shared" si="183"/>
        <v>24783</v>
      </c>
      <c r="BY53" s="439">
        <f t="shared" si="183"/>
        <v>25215</v>
      </c>
      <c r="BZ53" s="439">
        <f t="shared" si="183"/>
        <v>25547</v>
      </c>
      <c r="CA53" s="439">
        <f t="shared" si="183"/>
        <v>25804.000000000004</v>
      </c>
      <c r="CB53" s="439">
        <f t="shared" si="183"/>
        <v>26002</v>
      </c>
      <c r="CC53" s="439">
        <f t="shared" si="183"/>
        <v>26157</v>
      </c>
      <c r="CD53" s="438">
        <f t="shared" si="151"/>
        <v>281943</v>
      </c>
      <c r="CG53" s="529"/>
    </row>
    <row r="54" spans="2:85" outlineLevel="1" x14ac:dyDescent="0.2">
      <c r="B54" s="177"/>
      <c r="C54" s="9"/>
      <c r="D54" s="150"/>
      <c r="E54" s="150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8"/>
      <c r="S54" s="554"/>
      <c r="T54" s="150"/>
      <c r="U54" s="150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37">
        <f t="shared" si="145"/>
        <v>0</v>
      </c>
      <c r="AI54" s="9"/>
      <c r="AJ54" s="150"/>
      <c r="AK54" s="150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0"/>
      <c r="AY54" s="312"/>
      <c r="AZ54" s="150"/>
      <c r="BA54" s="150"/>
      <c r="BB54" s="439"/>
      <c r="BC54" s="439"/>
      <c r="BD54" s="439"/>
      <c r="BE54" s="439"/>
      <c r="BF54" s="439"/>
      <c r="BG54" s="439"/>
      <c r="BH54" s="439"/>
      <c r="BI54" s="439"/>
      <c r="BJ54" s="439"/>
      <c r="BK54" s="439"/>
      <c r="BL54" s="439"/>
      <c r="BM54" s="439"/>
      <c r="BN54" s="438">
        <f t="shared" si="149"/>
        <v>0</v>
      </c>
      <c r="BO54" s="9"/>
      <c r="BP54" s="150"/>
      <c r="BQ54" s="150"/>
      <c r="BR54" s="439"/>
      <c r="BS54" s="439"/>
      <c r="BT54" s="439"/>
      <c r="BU54" s="439"/>
      <c r="BV54" s="439"/>
      <c r="BW54" s="439"/>
      <c r="BX54" s="439"/>
      <c r="BY54" s="439"/>
      <c r="BZ54" s="439"/>
      <c r="CA54" s="439"/>
      <c r="CB54" s="439"/>
      <c r="CC54" s="439"/>
      <c r="CD54" s="438"/>
      <c r="CG54" s="529"/>
    </row>
    <row r="55" spans="2:85" outlineLevel="1" x14ac:dyDescent="0.2">
      <c r="B55" s="177" t="s">
        <v>213</v>
      </c>
      <c r="C55" s="9"/>
      <c r="D55" s="150"/>
      <c r="E55" s="150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8"/>
      <c r="S55" s="554">
        <f t="shared" si="143"/>
        <v>7.5</v>
      </c>
      <c r="T55" s="174">
        <v>15</v>
      </c>
      <c r="U55" s="551">
        <v>0.5</v>
      </c>
      <c r="V55" s="257">
        <f>$U$55*V29</f>
        <v>0</v>
      </c>
      <c r="W55" s="257">
        <f t="shared" ref="W55:AG55" si="184">$U$55*W29</f>
        <v>0</v>
      </c>
      <c r="X55" s="257">
        <f t="shared" si="184"/>
        <v>0</v>
      </c>
      <c r="Y55" s="257">
        <f t="shared" si="184"/>
        <v>0</v>
      </c>
      <c r="Z55" s="257">
        <f t="shared" si="184"/>
        <v>0</v>
      </c>
      <c r="AA55" s="257">
        <f t="shared" si="184"/>
        <v>0</v>
      </c>
      <c r="AB55" s="257">
        <f t="shared" si="184"/>
        <v>0</v>
      </c>
      <c r="AC55" s="257">
        <f t="shared" si="184"/>
        <v>0</v>
      </c>
      <c r="AD55" s="257">
        <f t="shared" si="184"/>
        <v>0</v>
      </c>
      <c r="AE55" s="257">
        <f t="shared" si="184"/>
        <v>33.75</v>
      </c>
      <c r="AF55" s="257">
        <f t="shared" si="184"/>
        <v>92.8125</v>
      </c>
      <c r="AG55" s="257">
        <f t="shared" si="184"/>
        <v>137.109375</v>
      </c>
      <c r="AH55" s="237">
        <f t="shared" si="145"/>
        <v>263.671875</v>
      </c>
      <c r="AI55" s="9"/>
      <c r="AJ55" s="174">
        <v>15</v>
      </c>
      <c r="AK55" s="551">
        <v>0.5</v>
      </c>
      <c r="AL55" s="351">
        <f>$AK$55*AL29</f>
        <v>346.875</v>
      </c>
      <c r="AM55" s="351">
        <f t="shared" ref="AM55:AW55" si="185">$AK$55*AM29</f>
        <v>771.75</v>
      </c>
      <c r="AN55" s="351">
        <f t="shared" si="185"/>
        <v>1093.5</v>
      </c>
      <c r="AO55" s="351">
        <f t="shared" si="185"/>
        <v>1337.6250000000002</v>
      </c>
      <c r="AP55" s="351">
        <f t="shared" si="185"/>
        <v>1522.875</v>
      </c>
      <c r="AQ55" s="351">
        <f t="shared" si="185"/>
        <v>1663.5</v>
      </c>
      <c r="AR55" s="351">
        <f t="shared" si="185"/>
        <v>1771.125</v>
      </c>
      <c r="AS55" s="351">
        <f t="shared" si="185"/>
        <v>1853.2500000000002</v>
      </c>
      <c r="AT55" s="351">
        <f t="shared" si="185"/>
        <v>1916.25</v>
      </c>
      <c r="AU55" s="351">
        <f t="shared" si="185"/>
        <v>1964.2500000000002</v>
      </c>
      <c r="AV55" s="351">
        <f t="shared" si="185"/>
        <v>2001.7500000000002</v>
      </c>
      <c r="AW55" s="351">
        <f t="shared" si="185"/>
        <v>2030.625</v>
      </c>
      <c r="AX55" s="350">
        <f t="shared" si="147"/>
        <v>18273.375</v>
      </c>
      <c r="AY55" s="312"/>
      <c r="AZ55" s="174">
        <v>15</v>
      </c>
      <c r="BA55" s="551">
        <v>0.5</v>
      </c>
      <c r="BB55" s="439">
        <f>$BA$55*BB29</f>
        <v>2279.2500000000005</v>
      </c>
      <c r="BC55" s="439">
        <f t="shared" ref="BC55:BM55" si="186">$BA$55*BC29</f>
        <v>3147</v>
      </c>
      <c r="BD55" s="439">
        <f t="shared" si="186"/>
        <v>3804.0000000000005</v>
      </c>
      <c r="BE55" s="439">
        <f t="shared" si="186"/>
        <v>4302.375</v>
      </c>
      <c r="BF55" s="439">
        <f t="shared" si="186"/>
        <v>4680.75</v>
      </c>
      <c r="BG55" s="439">
        <f t="shared" si="186"/>
        <v>4968.75</v>
      </c>
      <c r="BH55" s="439">
        <f t="shared" si="186"/>
        <v>5188.5000000000009</v>
      </c>
      <c r="BI55" s="439">
        <f t="shared" si="186"/>
        <v>5356.5</v>
      </c>
      <c r="BJ55" s="439">
        <f t="shared" si="186"/>
        <v>5485.125</v>
      </c>
      <c r="BK55" s="439">
        <f t="shared" si="186"/>
        <v>5584.5</v>
      </c>
      <c r="BL55" s="439">
        <f t="shared" si="186"/>
        <v>5660.625</v>
      </c>
      <c r="BM55" s="439">
        <f t="shared" si="186"/>
        <v>5719.8750000000009</v>
      </c>
      <c r="BN55" s="438">
        <f t="shared" si="149"/>
        <v>56177.25</v>
      </c>
      <c r="BO55" s="9"/>
      <c r="BP55" s="174">
        <v>15</v>
      </c>
      <c r="BQ55" s="551">
        <v>0.5</v>
      </c>
      <c r="BR55" s="439">
        <f>$BQ$55*BR29</f>
        <v>6517.5</v>
      </c>
      <c r="BS55" s="439">
        <f t="shared" ref="BS55:CC55" si="187">$BQ$55*BS29</f>
        <v>7342.8750000000009</v>
      </c>
      <c r="BT55" s="439">
        <f t="shared" si="187"/>
        <v>7969.125</v>
      </c>
      <c r="BU55" s="439">
        <f t="shared" si="187"/>
        <v>8444.625</v>
      </c>
      <c r="BV55" s="439">
        <f t="shared" si="187"/>
        <v>8806.5</v>
      </c>
      <c r="BW55" s="439">
        <f t="shared" si="187"/>
        <v>9082.5</v>
      </c>
      <c r="BX55" s="439">
        <f t="shared" si="187"/>
        <v>9293.625</v>
      </c>
      <c r="BY55" s="439">
        <f t="shared" si="187"/>
        <v>9455.625</v>
      </c>
      <c r="BZ55" s="439">
        <f t="shared" si="187"/>
        <v>9580.1250000000018</v>
      </c>
      <c r="CA55" s="439">
        <f t="shared" si="187"/>
        <v>9676.5</v>
      </c>
      <c r="CB55" s="439">
        <f t="shared" si="187"/>
        <v>9750.7500000000018</v>
      </c>
      <c r="CC55" s="439">
        <f t="shared" si="187"/>
        <v>9808.8750000000018</v>
      </c>
      <c r="CD55" s="438">
        <f t="shared" si="151"/>
        <v>105728.625</v>
      </c>
      <c r="CG55" s="529"/>
    </row>
    <row r="56" spans="2:85" outlineLevel="1" x14ac:dyDescent="0.2">
      <c r="B56" s="177" t="s">
        <v>213</v>
      </c>
      <c r="C56" s="9"/>
      <c r="D56" s="150"/>
      <c r="E56" s="150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8"/>
      <c r="S56" s="554">
        <f t="shared" si="143"/>
        <v>6</v>
      </c>
      <c r="T56" s="174">
        <v>20</v>
      </c>
      <c r="U56" s="551">
        <v>0.3</v>
      </c>
      <c r="V56" s="257">
        <f>$U$56*V30</f>
        <v>0</v>
      </c>
      <c r="W56" s="257">
        <f t="shared" ref="W56:AG56" si="188">$U$56*W30</f>
        <v>0</v>
      </c>
      <c r="X56" s="257">
        <f t="shared" si="188"/>
        <v>0</v>
      </c>
      <c r="Y56" s="257">
        <f t="shared" si="188"/>
        <v>0</v>
      </c>
      <c r="Z56" s="257">
        <f t="shared" si="188"/>
        <v>0</v>
      </c>
      <c r="AA56" s="257">
        <f t="shared" si="188"/>
        <v>0</v>
      </c>
      <c r="AB56" s="257">
        <f t="shared" si="188"/>
        <v>0</v>
      </c>
      <c r="AC56" s="257">
        <f t="shared" si="188"/>
        <v>0</v>
      </c>
      <c r="AD56" s="257">
        <f t="shared" si="188"/>
        <v>0</v>
      </c>
      <c r="AE56" s="257">
        <f t="shared" si="188"/>
        <v>27</v>
      </c>
      <c r="AF56" s="257">
        <f t="shared" si="188"/>
        <v>74.25</v>
      </c>
      <c r="AG56" s="257">
        <f t="shared" si="188"/>
        <v>109.6875</v>
      </c>
      <c r="AH56" s="237">
        <f t="shared" si="145"/>
        <v>210.9375</v>
      </c>
      <c r="AI56" s="9"/>
      <c r="AJ56" s="174">
        <v>20</v>
      </c>
      <c r="AK56" s="551">
        <v>0.3</v>
      </c>
      <c r="AL56" s="351">
        <f>$AK$56*AL30</f>
        <v>277.5</v>
      </c>
      <c r="AM56" s="351">
        <f t="shared" ref="AM56:AW56" si="189">$AK$56*AM30</f>
        <v>617.4</v>
      </c>
      <c r="AN56" s="351">
        <f t="shared" si="189"/>
        <v>874.8</v>
      </c>
      <c r="AO56" s="351">
        <f t="shared" si="189"/>
        <v>1070.1000000000001</v>
      </c>
      <c r="AP56" s="351">
        <f t="shared" si="189"/>
        <v>1218.3</v>
      </c>
      <c r="AQ56" s="351">
        <f t="shared" si="189"/>
        <v>1330.8</v>
      </c>
      <c r="AR56" s="351">
        <f t="shared" si="189"/>
        <v>1416.8999999999999</v>
      </c>
      <c r="AS56" s="351">
        <f t="shared" si="189"/>
        <v>1482.6</v>
      </c>
      <c r="AT56" s="351">
        <f t="shared" si="189"/>
        <v>1533</v>
      </c>
      <c r="AU56" s="351">
        <f t="shared" si="189"/>
        <v>1571.4000000000003</v>
      </c>
      <c r="AV56" s="351">
        <f t="shared" si="189"/>
        <v>1601.4000000000003</v>
      </c>
      <c r="AW56" s="351">
        <f t="shared" si="189"/>
        <v>1624.5</v>
      </c>
      <c r="AX56" s="350">
        <f t="shared" si="147"/>
        <v>14618.699999999999</v>
      </c>
      <c r="AY56" s="312"/>
      <c r="AZ56" s="174">
        <v>20</v>
      </c>
      <c r="BA56" s="551">
        <v>0.3</v>
      </c>
      <c r="BB56" s="439">
        <f>$BA$56*BB30</f>
        <v>1823.4000000000003</v>
      </c>
      <c r="BC56" s="439">
        <f t="shared" ref="BC56:BM56" si="190">$BA$56*BC30</f>
        <v>2517.6</v>
      </c>
      <c r="BD56" s="439">
        <f t="shared" si="190"/>
        <v>3043.2</v>
      </c>
      <c r="BE56" s="439">
        <f t="shared" si="190"/>
        <v>3441.9</v>
      </c>
      <c r="BF56" s="439">
        <f t="shared" si="190"/>
        <v>3744.6</v>
      </c>
      <c r="BG56" s="439">
        <f t="shared" si="190"/>
        <v>3975</v>
      </c>
      <c r="BH56" s="439">
        <f t="shared" si="190"/>
        <v>4150.8</v>
      </c>
      <c r="BI56" s="439">
        <f t="shared" si="190"/>
        <v>4285.2</v>
      </c>
      <c r="BJ56" s="439">
        <f t="shared" si="190"/>
        <v>4388.0999999999995</v>
      </c>
      <c r="BK56" s="439">
        <f t="shared" si="190"/>
        <v>4467.5999999999995</v>
      </c>
      <c r="BL56" s="439">
        <f t="shared" si="190"/>
        <v>4528.5</v>
      </c>
      <c r="BM56" s="439">
        <f t="shared" si="190"/>
        <v>4575.9000000000005</v>
      </c>
      <c r="BN56" s="438">
        <f t="shared" si="149"/>
        <v>44941.8</v>
      </c>
      <c r="BO56" s="9"/>
      <c r="BP56" s="174">
        <v>20</v>
      </c>
      <c r="BQ56" s="551">
        <v>0.3</v>
      </c>
      <c r="BR56" s="439">
        <f>$BQ$56*BR30</f>
        <v>5214</v>
      </c>
      <c r="BS56" s="439">
        <f t="shared" ref="BS56:CC56" si="191">$BQ$56*BS30</f>
        <v>5874.3</v>
      </c>
      <c r="BT56" s="439">
        <f t="shared" si="191"/>
        <v>6375.3</v>
      </c>
      <c r="BU56" s="439">
        <f t="shared" si="191"/>
        <v>6755.7</v>
      </c>
      <c r="BV56" s="439">
        <f t="shared" si="191"/>
        <v>7045.2</v>
      </c>
      <c r="BW56" s="439">
        <f t="shared" si="191"/>
        <v>7266</v>
      </c>
      <c r="BX56" s="439">
        <f t="shared" si="191"/>
        <v>7434.9</v>
      </c>
      <c r="BY56" s="439">
        <f t="shared" si="191"/>
        <v>7564.5</v>
      </c>
      <c r="BZ56" s="439">
        <f t="shared" si="191"/>
        <v>7664.1</v>
      </c>
      <c r="CA56" s="439">
        <f t="shared" si="191"/>
        <v>7741.2</v>
      </c>
      <c r="CB56" s="439">
        <f t="shared" si="191"/>
        <v>7800.6</v>
      </c>
      <c r="CC56" s="439">
        <f t="shared" si="191"/>
        <v>7847.1</v>
      </c>
      <c r="CD56" s="438">
        <f t="shared" si="151"/>
        <v>84582.900000000009</v>
      </c>
      <c r="CG56" s="529"/>
    </row>
    <row r="57" spans="2:85" outlineLevel="1" x14ac:dyDescent="0.2">
      <c r="B57" s="177" t="s">
        <v>213</v>
      </c>
      <c r="C57" s="9"/>
      <c r="D57" s="150"/>
      <c r="E57" s="150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8"/>
      <c r="S57" s="554">
        <f t="shared" si="143"/>
        <v>7</v>
      </c>
      <c r="T57" s="174">
        <v>35</v>
      </c>
      <c r="U57" s="551">
        <v>0.2</v>
      </c>
      <c r="V57" s="257">
        <f>$U$57*V31</f>
        <v>0</v>
      </c>
      <c r="W57" s="257">
        <f t="shared" ref="W57:AG57" si="192">$U$57*W31</f>
        <v>0</v>
      </c>
      <c r="X57" s="257">
        <f t="shared" si="192"/>
        <v>0</v>
      </c>
      <c r="Y57" s="257">
        <f t="shared" si="192"/>
        <v>0</v>
      </c>
      <c r="Z57" s="257">
        <f t="shared" si="192"/>
        <v>0</v>
      </c>
      <c r="AA57" s="257">
        <f t="shared" si="192"/>
        <v>0</v>
      </c>
      <c r="AB57" s="257">
        <f t="shared" si="192"/>
        <v>0</v>
      </c>
      <c r="AC57" s="257">
        <f t="shared" si="192"/>
        <v>0</v>
      </c>
      <c r="AD57" s="257">
        <f t="shared" si="192"/>
        <v>0</v>
      </c>
      <c r="AE57" s="257">
        <f t="shared" si="192"/>
        <v>31.5</v>
      </c>
      <c r="AF57" s="257">
        <f t="shared" si="192"/>
        <v>86.625</v>
      </c>
      <c r="AG57" s="257">
        <f t="shared" si="192"/>
        <v>127.96875</v>
      </c>
      <c r="AH57" s="237">
        <f t="shared" si="145"/>
        <v>246.09375</v>
      </c>
      <c r="AI57" s="9"/>
      <c r="AJ57" s="174">
        <v>35</v>
      </c>
      <c r="AK57" s="551">
        <v>0.2</v>
      </c>
      <c r="AL57" s="351">
        <f>$AK$57*AL31</f>
        <v>323.75</v>
      </c>
      <c r="AM57" s="351">
        <f t="shared" ref="AM57:AW57" si="193">$AK$57*AM31</f>
        <v>720.30000000000007</v>
      </c>
      <c r="AN57" s="351">
        <f t="shared" si="193"/>
        <v>1020.6</v>
      </c>
      <c r="AO57" s="351">
        <f t="shared" si="193"/>
        <v>1248.4500000000003</v>
      </c>
      <c r="AP57" s="351">
        <f t="shared" si="193"/>
        <v>1421.3500000000001</v>
      </c>
      <c r="AQ57" s="351">
        <f t="shared" si="193"/>
        <v>1552.6000000000001</v>
      </c>
      <c r="AR57" s="351">
        <f t="shared" si="193"/>
        <v>1653.0500000000002</v>
      </c>
      <c r="AS57" s="351">
        <f t="shared" si="193"/>
        <v>1729.7</v>
      </c>
      <c r="AT57" s="351">
        <f t="shared" si="193"/>
        <v>1788.5</v>
      </c>
      <c r="AU57" s="351">
        <f t="shared" si="193"/>
        <v>1833.3000000000004</v>
      </c>
      <c r="AV57" s="351">
        <f t="shared" si="193"/>
        <v>1868.3000000000004</v>
      </c>
      <c r="AW57" s="351">
        <f t="shared" si="193"/>
        <v>1895.25</v>
      </c>
      <c r="AX57" s="350">
        <f t="shared" si="147"/>
        <v>17055.150000000001</v>
      </c>
      <c r="AY57" s="312"/>
      <c r="AZ57" s="174">
        <v>35</v>
      </c>
      <c r="BA57" s="551">
        <v>0.2</v>
      </c>
      <c r="BB57" s="439">
        <f>$BA$57*BB31</f>
        <v>2127.3000000000006</v>
      </c>
      <c r="BC57" s="439">
        <f t="shared" ref="BC57:BM57" si="194">$BA$57*BC31</f>
        <v>2937.2000000000003</v>
      </c>
      <c r="BD57" s="439">
        <f t="shared" si="194"/>
        <v>3550.4</v>
      </c>
      <c r="BE57" s="439">
        <f t="shared" si="194"/>
        <v>4015.55</v>
      </c>
      <c r="BF57" s="439">
        <f t="shared" si="194"/>
        <v>4368.7</v>
      </c>
      <c r="BG57" s="439">
        <f t="shared" si="194"/>
        <v>4637.5</v>
      </c>
      <c r="BH57" s="439">
        <f t="shared" si="194"/>
        <v>4842.6000000000013</v>
      </c>
      <c r="BI57" s="439">
        <f t="shared" si="194"/>
        <v>4999.4000000000005</v>
      </c>
      <c r="BJ57" s="439">
        <f t="shared" si="194"/>
        <v>5119.4500000000007</v>
      </c>
      <c r="BK57" s="439">
        <f t="shared" si="194"/>
        <v>5212.2000000000007</v>
      </c>
      <c r="BL57" s="439">
        <f t="shared" si="194"/>
        <v>5283.25</v>
      </c>
      <c r="BM57" s="439">
        <f t="shared" si="194"/>
        <v>5338.5500000000011</v>
      </c>
      <c r="BN57" s="438">
        <f t="shared" si="149"/>
        <v>52432.100000000006</v>
      </c>
      <c r="BO57" s="9"/>
      <c r="BP57" s="174">
        <v>35</v>
      </c>
      <c r="BQ57" s="551">
        <v>0.2</v>
      </c>
      <c r="BR57" s="439">
        <f>$BQ$57*BR31</f>
        <v>6083</v>
      </c>
      <c r="BS57" s="439">
        <f t="shared" ref="BS57:CC57" si="195">$BQ$57*BS31</f>
        <v>6853.35</v>
      </c>
      <c r="BT57" s="439">
        <f t="shared" si="195"/>
        <v>7437.85</v>
      </c>
      <c r="BU57" s="439">
        <f t="shared" si="195"/>
        <v>7881.6500000000005</v>
      </c>
      <c r="BV57" s="439">
        <f t="shared" si="195"/>
        <v>8219.4</v>
      </c>
      <c r="BW57" s="439">
        <f t="shared" si="195"/>
        <v>8477</v>
      </c>
      <c r="BX57" s="439">
        <f t="shared" si="195"/>
        <v>8674.0500000000011</v>
      </c>
      <c r="BY57" s="439">
        <f t="shared" si="195"/>
        <v>8825.25</v>
      </c>
      <c r="BZ57" s="439">
        <f t="shared" si="195"/>
        <v>8941.4500000000025</v>
      </c>
      <c r="CA57" s="439">
        <f t="shared" si="195"/>
        <v>9031.4</v>
      </c>
      <c r="CB57" s="439">
        <f t="shared" si="195"/>
        <v>9100.7000000000025</v>
      </c>
      <c r="CC57" s="439">
        <f t="shared" si="195"/>
        <v>9154.9500000000025</v>
      </c>
      <c r="CD57" s="438">
        <f t="shared" si="151"/>
        <v>98680.049999999988</v>
      </c>
      <c r="CG57" s="529"/>
    </row>
    <row r="58" spans="2:85" outlineLevel="1" x14ac:dyDescent="0.2">
      <c r="B58" s="177" t="s">
        <v>213</v>
      </c>
      <c r="C58" s="9"/>
      <c r="D58" s="150"/>
      <c r="E58" s="150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8"/>
      <c r="S58" s="554">
        <f t="shared" si="143"/>
        <v>10</v>
      </c>
      <c r="T58" s="174">
        <v>50</v>
      </c>
      <c r="U58" s="551">
        <v>0.2</v>
      </c>
      <c r="V58" s="257">
        <f>$U$58*V32</f>
        <v>0</v>
      </c>
      <c r="W58" s="257">
        <f t="shared" ref="W58:AG58" si="196">$U$58*W32</f>
        <v>0</v>
      </c>
      <c r="X58" s="257">
        <f t="shared" si="196"/>
        <v>0</v>
      </c>
      <c r="Y58" s="257">
        <f t="shared" si="196"/>
        <v>0</v>
      </c>
      <c r="Z58" s="257">
        <f t="shared" si="196"/>
        <v>0</v>
      </c>
      <c r="AA58" s="257">
        <f t="shared" si="196"/>
        <v>0</v>
      </c>
      <c r="AB58" s="257">
        <f t="shared" si="196"/>
        <v>0</v>
      </c>
      <c r="AC58" s="257">
        <f t="shared" si="196"/>
        <v>0</v>
      </c>
      <c r="AD58" s="257">
        <f t="shared" si="196"/>
        <v>0</v>
      </c>
      <c r="AE58" s="257">
        <f t="shared" si="196"/>
        <v>495.00000000000011</v>
      </c>
      <c r="AF58" s="257">
        <f t="shared" si="196"/>
        <v>1361.25</v>
      </c>
      <c r="AG58" s="257">
        <f t="shared" si="196"/>
        <v>2010.9375000000005</v>
      </c>
      <c r="AH58" s="237">
        <f t="shared" si="145"/>
        <v>3867.1875000000005</v>
      </c>
      <c r="AI58" s="9"/>
      <c r="AJ58" s="174">
        <v>50</v>
      </c>
      <c r="AK58" s="551">
        <v>0.2</v>
      </c>
      <c r="AL58" s="351">
        <f>$AK$58*AL32</f>
        <v>5087.5000000000009</v>
      </c>
      <c r="AM58" s="351">
        <f t="shared" ref="AM58:AW58" si="197">$AK$58*AM32</f>
        <v>11319.000000000002</v>
      </c>
      <c r="AN58" s="351">
        <f t="shared" si="197"/>
        <v>16038.000000000004</v>
      </c>
      <c r="AO58" s="351">
        <f t="shared" si="197"/>
        <v>19618.5</v>
      </c>
      <c r="AP58" s="351">
        <f t="shared" si="197"/>
        <v>22335.500000000004</v>
      </c>
      <c r="AQ58" s="351">
        <f t="shared" si="197"/>
        <v>24398.000000000004</v>
      </c>
      <c r="AR58" s="351">
        <f t="shared" si="197"/>
        <v>25976.5</v>
      </c>
      <c r="AS58" s="351">
        <f t="shared" si="197"/>
        <v>27181.000000000007</v>
      </c>
      <c r="AT58" s="351">
        <f t="shared" si="197"/>
        <v>28105</v>
      </c>
      <c r="AU58" s="351">
        <f t="shared" si="197"/>
        <v>28809</v>
      </c>
      <c r="AV58" s="351">
        <f t="shared" si="197"/>
        <v>29359</v>
      </c>
      <c r="AW58" s="351">
        <f t="shared" si="197"/>
        <v>29782.500000000007</v>
      </c>
      <c r="AX58" s="350">
        <f t="shared" si="147"/>
        <v>268009.50000000006</v>
      </c>
      <c r="AY58" s="312"/>
      <c r="AZ58" s="174">
        <v>50</v>
      </c>
      <c r="BA58" s="551">
        <v>0.2</v>
      </c>
      <c r="BB58" s="439">
        <f>$BA$58*BB32</f>
        <v>33429</v>
      </c>
      <c r="BC58" s="439">
        <f t="shared" ref="BC58:BM58" si="198">$BA$58*BC32</f>
        <v>46156.000000000007</v>
      </c>
      <c r="BD58" s="439">
        <f t="shared" si="198"/>
        <v>55792.000000000015</v>
      </c>
      <c r="BE58" s="439">
        <f t="shared" si="198"/>
        <v>63101.5</v>
      </c>
      <c r="BF58" s="439">
        <f t="shared" si="198"/>
        <v>68651</v>
      </c>
      <c r="BG58" s="439">
        <f t="shared" si="198"/>
        <v>72875.000000000015</v>
      </c>
      <c r="BH58" s="439">
        <f t="shared" si="198"/>
        <v>76098</v>
      </c>
      <c r="BI58" s="439">
        <f t="shared" si="198"/>
        <v>78562.000000000015</v>
      </c>
      <c r="BJ58" s="439">
        <f t="shared" si="198"/>
        <v>80448.5</v>
      </c>
      <c r="BK58" s="439">
        <f t="shared" si="198"/>
        <v>81906</v>
      </c>
      <c r="BL58" s="439">
        <f t="shared" si="198"/>
        <v>83022.5</v>
      </c>
      <c r="BM58" s="439">
        <f t="shared" si="198"/>
        <v>83891.500000000015</v>
      </c>
      <c r="BN58" s="438">
        <f t="shared" si="149"/>
        <v>823933</v>
      </c>
      <c r="BO58" s="9"/>
      <c r="BP58" s="174">
        <v>50</v>
      </c>
      <c r="BQ58" s="551">
        <v>0.2</v>
      </c>
      <c r="BR58" s="439">
        <f>$BQ$58*BR32</f>
        <v>95590</v>
      </c>
      <c r="BS58" s="439">
        <f t="shared" ref="BS58:CC58" si="199">$BQ$58*BS32</f>
        <v>107695.5</v>
      </c>
      <c r="BT58" s="439">
        <f t="shared" si="199"/>
        <v>116880.5</v>
      </c>
      <c r="BU58" s="439">
        <f t="shared" si="199"/>
        <v>123854.5</v>
      </c>
      <c r="BV58" s="439">
        <f t="shared" si="199"/>
        <v>129162</v>
      </c>
      <c r="BW58" s="439">
        <f t="shared" si="199"/>
        <v>133210.00000000003</v>
      </c>
      <c r="BX58" s="439">
        <f t="shared" si="199"/>
        <v>136306.50000000003</v>
      </c>
      <c r="BY58" s="439">
        <f t="shared" si="199"/>
        <v>138682.50000000003</v>
      </c>
      <c r="BZ58" s="439">
        <f t="shared" si="199"/>
        <v>140508.5</v>
      </c>
      <c r="CA58" s="439">
        <f t="shared" si="199"/>
        <v>141922</v>
      </c>
      <c r="CB58" s="439">
        <f t="shared" si="199"/>
        <v>143011</v>
      </c>
      <c r="CC58" s="439">
        <f t="shared" si="199"/>
        <v>143863.5</v>
      </c>
      <c r="CD58" s="438">
        <f t="shared" si="151"/>
        <v>1550686.5</v>
      </c>
      <c r="CG58" s="529"/>
    </row>
    <row r="59" spans="2:85" outlineLevel="1" x14ac:dyDescent="0.2">
      <c r="B59" s="177" t="s">
        <v>213</v>
      </c>
      <c r="C59" s="9"/>
      <c r="D59" s="150"/>
      <c r="E59" s="150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8"/>
      <c r="S59" s="554">
        <f t="shared" si="143"/>
        <v>15</v>
      </c>
      <c r="T59" s="174">
        <v>75</v>
      </c>
      <c r="U59" s="551">
        <v>0.2</v>
      </c>
      <c r="V59" s="257">
        <f>$U$59*V33</f>
        <v>0</v>
      </c>
      <c r="W59" s="257">
        <f t="shared" ref="W59:AG59" si="200">$U$59*W33</f>
        <v>0</v>
      </c>
      <c r="X59" s="257">
        <f t="shared" si="200"/>
        <v>0</v>
      </c>
      <c r="Y59" s="257">
        <f t="shared" si="200"/>
        <v>0</v>
      </c>
      <c r="Z59" s="257">
        <f t="shared" si="200"/>
        <v>0</v>
      </c>
      <c r="AA59" s="257">
        <f t="shared" si="200"/>
        <v>0</v>
      </c>
      <c r="AB59" s="257">
        <f t="shared" si="200"/>
        <v>0</v>
      </c>
      <c r="AC59" s="257">
        <f t="shared" si="200"/>
        <v>0</v>
      </c>
      <c r="AD59" s="257">
        <f t="shared" si="200"/>
        <v>0</v>
      </c>
      <c r="AE59" s="257">
        <f t="shared" si="200"/>
        <v>135</v>
      </c>
      <c r="AF59" s="257">
        <f t="shared" si="200"/>
        <v>371.25</v>
      </c>
      <c r="AG59" s="257">
        <f t="shared" si="200"/>
        <v>548.4375</v>
      </c>
      <c r="AH59" s="237">
        <f t="shared" si="145"/>
        <v>1054.6875</v>
      </c>
      <c r="AI59" s="9"/>
      <c r="AJ59" s="174">
        <v>75</v>
      </c>
      <c r="AK59" s="551">
        <v>0.2</v>
      </c>
      <c r="AL59" s="351">
        <f>$AK$59*AL33</f>
        <v>1387.5</v>
      </c>
      <c r="AM59" s="351">
        <f t="shared" ref="AM59:AW59" si="201">$AK$59*AM33</f>
        <v>3087</v>
      </c>
      <c r="AN59" s="351">
        <f t="shared" si="201"/>
        <v>4374</v>
      </c>
      <c r="AO59" s="351">
        <f t="shared" si="201"/>
        <v>5350.5000000000009</v>
      </c>
      <c r="AP59" s="351">
        <f t="shared" si="201"/>
        <v>6091.5</v>
      </c>
      <c r="AQ59" s="351">
        <f t="shared" si="201"/>
        <v>6654</v>
      </c>
      <c r="AR59" s="351">
        <f t="shared" si="201"/>
        <v>7084.5</v>
      </c>
      <c r="AS59" s="351">
        <f t="shared" si="201"/>
        <v>7413</v>
      </c>
      <c r="AT59" s="351">
        <f t="shared" si="201"/>
        <v>7665</v>
      </c>
      <c r="AU59" s="351">
        <f t="shared" si="201"/>
        <v>7857.0000000000018</v>
      </c>
      <c r="AV59" s="351">
        <f t="shared" si="201"/>
        <v>8007.0000000000018</v>
      </c>
      <c r="AW59" s="351">
        <f t="shared" si="201"/>
        <v>8122.5</v>
      </c>
      <c r="AX59" s="350">
        <f t="shared" si="147"/>
        <v>73093.5</v>
      </c>
      <c r="AY59" s="312"/>
      <c r="AZ59" s="174">
        <v>75</v>
      </c>
      <c r="BA59" s="551">
        <v>0.2</v>
      </c>
      <c r="BB59" s="439">
        <f>$BA$59*BB33</f>
        <v>9117.0000000000018</v>
      </c>
      <c r="BC59" s="439">
        <f t="shared" ref="BC59:BM59" si="202">$BA$59*BC33</f>
        <v>12588</v>
      </c>
      <c r="BD59" s="439">
        <f t="shared" si="202"/>
        <v>15216</v>
      </c>
      <c r="BE59" s="439">
        <f t="shared" si="202"/>
        <v>17209.5</v>
      </c>
      <c r="BF59" s="439">
        <f t="shared" si="202"/>
        <v>18723</v>
      </c>
      <c r="BG59" s="439">
        <f t="shared" si="202"/>
        <v>19875</v>
      </c>
      <c r="BH59" s="439">
        <f t="shared" si="202"/>
        <v>20754.000000000004</v>
      </c>
      <c r="BI59" s="439">
        <f t="shared" si="202"/>
        <v>21426</v>
      </c>
      <c r="BJ59" s="439">
        <f t="shared" si="202"/>
        <v>21940.5</v>
      </c>
      <c r="BK59" s="439">
        <f t="shared" si="202"/>
        <v>22338</v>
      </c>
      <c r="BL59" s="439">
        <f t="shared" si="202"/>
        <v>22642.5</v>
      </c>
      <c r="BM59" s="439">
        <f t="shared" si="202"/>
        <v>22879.500000000004</v>
      </c>
      <c r="BN59" s="438">
        <f t="shared" si="149"/>
        <v>224709</v>
      </c>
      <c r="BO59" s="9"/>
      <c r="BP59" s="174">
        <v>75</v>
      </c>
      <c r="BQ59" s="551">
        <v>0.2</v>
      </c>
      <c r="BR59" s="439">
        <f>$BQ$59*BR33</f>
        <v>26070</v>
      </c>
      <c r="BS59" s="439">
        <f t="shared" ref="BS59:CC59" si="203">$BQ$59*BS33</f>
        <v>29371.5</v>
      </c>
      <c r="BT59" s="439">
        <f t="shared" si="203"/>
        <v>31876.5</v>
      </c>
      <c r="BU59" s="439">
        <f t="shared" si="203"/>
        <v>33778.5</v>
      </c>
      <c r="BV59" s="439">
        <f t="shared" si="203"/>
        <v>35226</v>
      </c>
      <c r="BW59" s="439">
        <f t="shared" si="203"/>
        <v>36330</v>
      </c>
      <c r="BX59" s="439">
        <f t="shared" si="203"/>
        <v>37174.5</v>
      </c>
      <c r="BY59" s="439">
        <f t="shared" si="203"/>
        <v>37822.5</v>
      </c>
      <c r="BZ59" s="439">
        <f t="shared" si="203"/>
        <v>38320.500000000007</v>
      </c>
      <c r="CA59" s="439">
        <f t="shared" si="203"/>
        <v>38706</v>
      </c>
      <c r="CB59" s="439">
        <f t="shared" si="203"/>
        <v>39003.000000000007</v>
      </c>
      <c r="CC59" s="439">
        <f t="shared" si="203"/>
        <v>39235.500000000007</v>
      </c>
      <c r="CD59" s="438">
        <f t="shared" si="151"/>
        <v>422914.5</v>
      </c>
      <c r="CG59" s="529"/>
    </row>
    <row r="60" spans="2:85" outlineLevel="1" x14ac:dyDescent="0.2">
      <c r="B60" s="177" t="s">
        <v>213</v>
      </c>
      <c r="C60" s="9"/>
      <c r="D60" s="150"/>
      <c r="E60" s="150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8"/>
      <c r="S60" s="554">
        <f t="shared" si="143"/>
        <v>20</v>
      </c>
      <c r="T60" s="174">
        <v>100</v>
      </c>
      <c r="U60" s="551">
        <v>0.2</v>
      </c>
      <c r="V60" s="257">
        <f>$U$60*V34</f>
        <v>0</v>
      </c>
      <c r="W60" s="257">
        <f t="shared" ref="W60:AG60" si="204">$U$60*W34</f>
        <v>0</v>
      </c>
      <c r="X60" s="257">
        <f t="shared" si="204"/>
        <v>0</v>
      </c>
      <c r="Y60" s="257">
        <f t="shared" si="204"/>
        <v>0</v>
      </c>
      <c r="Z60" s="257">
        <f t="shared" si="204"/>
        <v>0</v>
      </c>
      <c r="AA60" s="257">
        <f t="shared" si="204"/>
        <v>0</v>
      </c>
      <c r="AB60" s="257">
        <f t="shared" si="204"/>
        <v>0</v>
      </c>
      <c r="AC60" s="257">
        <f t="shared" si="204"/>
        <v>0</v>
      </c>
      <c r="AD60" s="257">
        <f t="shared" si="204"/>
        <v>0</v>
      </c>
      <c r="AE60" s="257">
        <f t="shared" si="204"/>
        <v>180</v>
      </c>
      <c r="AF60" s="257">
        <f t="shared" si="204"/>
        <v>495</v>
      </c>
      <c r="AG60" s="257">
        <f t="shared" si="204"/>
        <v>731.25</v>
      </c>
      <c r="AH60" s="237">
        <f t="shared" si="145"/>
        <v>1406.25</v>
      </c>
      <c r="AI60" s="9"/>
      <c r="AJ60" s="174">
        <v>100</v>
      </c>
      <c r="AK60" s="551">
        <v>0.2</v>
      </c>
      <c r="AL60" s="351">
        <f>$AK$60*AL34</f>
        <v>1850</v>
      </c>
      <c r="AM60" s="351">
        <f t="shared" ref="AM60:AW60" si="205">$AK$60*AM34</f>
        <v>4116</v>
      </c>
      <c r="AN60" s="351">
        <f t="shared" si="205"/>
        <v>5832.0000000000009</v>
      </c>
      <c r="AO60" s="351">
        <f t="shared" si="205"/>
        <v>7134.0000000000018</v>
      </c>
      <c r="AP60" s="351">
        <f t="shared" si="205"/>
        <v>8122</v>
      </c>
      <c r="AQ60" s="351">
        <f t="shared" si="205"/>
        <v>8872</v>
      </c>
      <c r="AR60" s="351">
        <f t="shared" si="205"/>
        <v>9446</v>
      </c>
      <c r="AS60" s="351">
        <f t="shared" si="205"/>
        <v>9884.0000000000018</v>
      </c>
      <c r="AT60" s="351">
        <f t="shared" si="205"/>
        <v>10220</v>
      </c>
      <c r="AU60" s="351">
        <f t="shared" si="205"/>
        <v>10476.000000000002</v>
      </c>
      <c r="AV60" s="351">
        <f t="shared" si="205"/>
        <v>10676.000000000002</v>
      </c>
      <c r="AW60" s="351">
        <f t="shared" si="205"/>
        <v>10830</v>
      </c>
      <c r="AX60" s="350">
        <f t="shared" si="147"/>
        <v>97458</v>
      </c>
      <c r="AY60" s="312"/>
      <c r="AZ60" s="174">
        <v>100</v>
      </c>
      <c r="BA60" s="551">
        <v>0.2</v>
      </c>
      <c r="BB60" s="439">
        <f>$BA$60*BB34</f>
        <v>12156.000000000002</v>
      </c>
      <c r="BC60" s="439">
        <f t="shared" ref="BC60:BM60" si="206">$BA$60*BC34</f>
        <v>16784</v>
      </c>
      <c r="BD60" s="439">
        <f t="shared" si="206"/>
        <v>20288.000000000004</v>
      </c>
      <c r="BE60" s="439">
        <f t="shared" si="206"/>
        <v>22946</v>
      </c>
      <c r="BF60" s="439">
        <f t="shared" si="206"/>
        <v>24964</v>
      </c>
      <c r="BG60" s="439">
        <f t="shared" si="206"/>
        <v>26500</v>
      </c>
      <c r="BH60" s="439">
        <f t="shared" si="206"/>
        <v>27672</v>
      </c>
      <c r="BI60" s="439">
        <f t="shared" si="206"/>
        <v>28568</v>
      </c>
      <c r="BJ60" s="439">
        <f t="shared" si="206"/>
        <v>29254</v>
      </c>
      <c r="BK60" s="439">
        <f t="shared" si="206"/>
        <v>29784</v>
      </c>
      <c r="BL60" s="439">
        <f t="shared" si="206"/>
        <v>30190</v>
      </c>
      <c r="BM60" s="439">
        <f t="shared" si="206"/>
        <v>30506.000000000007</v>
      </c>
      <c r="BN60" s="438">
        <f t="shared" si="149"/>
        <v>299612</v>
      </c>
      <c r="BO60" s="9"/>
      <c r="BP60" s="174">
        <v>100</v>
      </c>
      <c r="BQ60" s="551">
        <v>0.2</v>
      </c>
      <c r="BR60" s="439">
        <f>$BQ$60*BR34</f>
        <v>34760</v>
      </c>
      <c r="BS60" s="439">
        <f t="shared" ref="BS60:CC60" si="207">$BQ$60*BS34</f>
        <v>39162</v>
      </c>
      <c r="BT60" s="439">
        <f t="shared" si="207"/>
        <v>42502</v>
      </c>
      <c r="BU60" s="439">
        <f t="shared" si="207"/>
        <v>45038</v>
      </c>
      <c r="BV60" s="439">
        <f t="shared" si="207"/>
        <v>46968</v>
      </c>
      <c r="BW60" s="439">
        <f t="shared" si="207"/>
        <v>48440</v>
      </c>
      <c r="BX60" s="439">
        <f t="shared" si="207"/>
        <v>49566.000000000007</v>
      </c>
      <c r="BY60" s="439">
        <f t="shared" si="207"/>
        <v>50430</v>
      </c>
      <c r="BZ60" s="439">
        <f t="shared" si="207"/>
        <v>51094.000000000007</v>
      </c>
      <c r="CA60" s="439">
        <f t="shared" si="207"/>
        <v>51608</v>
      </c>
      <c r="CB60" s="439">
        <f t="shared" si="207"/>
        <v>52004.000000000007</v>
      </c>
      <c r="CC60" s="439">
        <f t="shared" si="207"/>
        <v>52314.000000000007</v>
      </c>
      <c r="CD60" s="438">
        <f t="shared" si="151"/>
        <v>563886</v>
      </c>
      <c r="CG60" s="529"/>
    </row>
    <row r="61" spans="2:85" outlineLevel="1" x14ac:dyDescent="0.2">
      <c r="B61" s="177" t="s">
        <v>213</v>
      </c>
      <c r="C61" s="9"/>
      <c r="D61" s="150"/>
      <c r="E61" s="150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8"/>
      <c r="S61" s="554">
        <f t="shared" si="143"/>
        <v>30</v>
      </c>
      <c r="T61" s="174">
        <v>150</v>
      </c>
      <c r="U61" s="551">
        <v>0.2</v>
      </c>
      <c r="V61" s="257">
        <f>$U$61*V35</f>
        <v>0</v>
      </c>
      <c r="W61" s="257">
        <f t="shared" ref="W61:AG61" si="208">$U$61*W35</f>
        <v>0</v>
      </c>
      <c r="X61" s="257">
        <f t="shared" si="208"/>
        <v>0</v>
      </c>
      <c r="Y61" s="257">
        <f t="shared" si="208"/>
        <v>0</v>
      </c>
      <c r="Z61" s="257">
        <f t="shared" si="208"/>
        <v>0</v>
      </c>
      <c r="AA61" s="257">
        <f t="shared" si="208"/>
        <v>0</v>
      </c>
      <c r="AB61" s="257">
        <f t="shared" si="208"/>
        <v>0</v>
      </c>
      <c r="AC61" s="257">
        <f t="shared" si="208"/>
        <v>0</v>
      </c>
      <c r="AD61" s="257">
        <f t="shared" si="208"/>
        <v>0</v>
      </c>
      <c r="AE61" s="257">
        <f t="shared" si="208"/>
        <v>108</v>
      </c>
      <c r="AF61" s="257">
        <f t="shared" si="208"/>
        <v>297</v>
      </c>
      <c r="AG61" s="257">
        <f t="shared" si="208"/>
        <v>438.75</v>
      </c>
      <c r="AH61" s="237">
        <f t="shared" si="145"/>
        <v>843.75</v>
      </c>
      <c r="AI61" s="9"/>
      <c r="AJ61" s="174">
        <v>150</v>
      </c>
      <c r="AK61" s="551">
        <v>0.2</v>
      </c>
      <c r="AL61" s="351">
        <f>$AK$61*AL35</f>
        <v>1110</v>
      </c>
      <c r="AM61" s="351">
        <f t="shared" ref="AM61:AW61" si="209">$AK$61*AM35</f>
        <v>2469.6000000000004</v>
      </c>
      <c r="AN61" s="351">
        <f t="shared" si="209"/>
        <v>3499.2000000000003</v>
      </c>
      <c r="AO61" s="351">
        <f t="shared" si="209"/>
        <v>4280.4000000000005</v>
      </c>
      <c r="AP61" s="351">
        <f t="shared" si="209"/>
        <v>4873.2</v>
      </c>
      <c r="AQ61" s="351">
        <f t="shared" si="209"/>
        <v>5323.2000000000007</v>
      </c>
      <c r="AR61" s="351">
        <f t="shared" si="209"/>
        <v>5667.6000000000013</v>
      </c>
      <c r="AS61" s="351">
        <f t="shared" si="209"/>
        <v>5930.4000000000005</v>
      </c>
      <c r="AT61" s="351">
        <f t="shared" si="209"/>
        <v>6132</v>
      </c>
      <c r="AU61" s="351">
        <f t="shared" si="209"/>
        <v>6285.6</v>
      </c>
      <c r="AV61" s="351">
        <f t="shared" si="209"/>
        <v>6405.6</v>
      </c>
      <c r="AW61" s="351">
        <f t="shared" si="209"/>
        <v>6498</v>
      </c>
      <c r="AX61" s="350">
        <f t="shared" si="147"/>
        <v>58474.8</v>
      </c>
      <c r="AY61" s="312"/>
      <c r="AZ61" s="174">
        <v>150</v>
      </c>
      <c r="BA61" s="551">
        <v>0.2</v>
      </c>
      <c r="BB61" s="439">
        <f>$BA$61*BB35</f>
        <v>7293.6</v>
      </c>
      <c r="BC61" s="439">
        <f t="shared" ref="BC61:BM61" si="210">$BA$61*BC35</f>
        <v>10070.400000000001</v>
      </c>
      <c r="BD61" s="439">
        <f t="shared" si="210"/>
        <v>12172.800000000001</v>
      </c>
      <c r="BE61" s="439">
        <f t="shared" si="210"/>
        <v>13767.6</v>
      </c>
      <c r="BF61" s="439">
        <f t="shared" si="210"/>
        <v>14978.400000000001</v>
      </c>
      <c r="BG61" s="439">
        <f t="shared" si="210"/>
        <v>15900</v>
      </c>
      <c r="BH61" s="439">
        <f t="shared" si="210"/>
        <v>16603.200000000004</v>
      </c>
      <c r="BI61" s="439">
        <f t="shared" si="210"/>
        <v>17140.8</v>
      </c>
      <c r="BJ61" s="439">
        <f t="shared" si="210"/>
        <v>17552.400000000001</v>
      </c>
      <c r="BK61" s="439">
        <f t="shared" si="210"/>
        <v>17870.400000000005</v>
      </c>
      <c r="BL61" s="439">
        <f t="shared" si="210"/>
        <v>18114.000000000004</v>
      </c>
      <c r="BM61" s="439">
        <f t="shared" si="210"/>
        <v>18303.600000000002</v>
      </c>
      <c r="BN61" s="438">
        <f t="shared" si="149"/>
        <v>179767.2</v>
      </c>
      <c r="BO61" s="9"/>
      <c r="BP61" s="174">
        <v>150</v>
      </c>
      <c r="BQ61" s="551">
        <v>0.2</v>
      </c>
      <c r="BR61" s="439">
        <f>$BQ$61*BR35</f>
        <v>20856</v>
      </c>
      <c r="BS61" s="439">
        <f t="shared" ref="BS61:CC61" si="211">$BQ$61*BS35</f>
        <v>23497.200000000001</v>
      </c>
      <c r="BT61" s="439">
        <f t="shared" si="211"/>
        <v>25501.200000000001</v>
      </c>
      <c r="BU61" s="439">
        <f t="shared" si="211"/>
        <v>27022.800000000003</v>
      </c>
      <c r="BV61" s="439">
        <f t="shared" si="211"/>
        <v>28180.800000000003</v>
      </c>
      <c r="BW61" s="439">
        <f t="shared" si="211"/>
        <v>29064</v>
      </c>
      <c r="BX61" s="439">
        <f t="shared" si="211"/>
        <v>29739.600000000002</v>
      </c>
      <c r="BY61" s="439">
        <f t="shared" si="211"/>
        <v>30258</v>
      </c>
      <c r="BZ61" s="439">
        <f t="shared" si="211"/>
        <v>30656.400000000001</v>
      </c>
      <c r="CA61" s="439">
        <f t="shared" si="211"/>
        <v>30964.800000000003</v>
      </c>
      <c r="CB61" s="439">
        <f t="shared" si="211"/>
        <v>31202.400000000001</v>
      </c>
      <c r="CC61" s="439">
        <f t="shared" si="211"/>
        <v>31388.400000000001</v>
      </c>
      <c r="CD61" s="438">
        <f t="shared" si="151"/>
        <v>338331.60000000003</v>
      </c>
      <c r="CG61" s="529"/>
    </row>
    <row r="62" spans="2:85" s="160" customFormat="1" outlineLevel="1" x14ac:dyDescent="0.2">
      <c r="B62" s="177" t="s">
        <v>213</v>
      </c>
      <c r="C62" s="159"/>
      <c r="D62" s="551">
        <v>0.05</v>
      </c>
      <c r="E62" s="551">
        <v>0.2</v>
      </c>
      <c r="F62" s="542"/>
      <c r="G62" s="542"/>
      <c r="H62" s="542"/>
      <c r="I62" s="542"/>
      <c r="J62" s="542"/>
      <c r="K62" s="542"/>
      <c r="L62" s="542"/>
      <c r="M62" s="552">
        <f>(M29*$D$62)+(M29*$E$62)</f>
        <v>0</v>
      </c>
      <c r="N62" s="552">
        <f>(N29*$D$62)+(N29*$E$62)</f>
        <v>0</v>
      </c>
      <c r="O62" s="552">
        <f>(O29*$D$62)+(O29*$E$62)</f>
        <v>0</v>
      </c>
      <c r="P62" s="552">
        <f>(P29*$D$62)+(P29*$E$62)</f>
        <v>0</v>
      </c>
      <c r="Q62" s="552">
        <f>(Q29*$D$62)+(Q29*$E$62)</f>
        <v>0</v>
      </c>
      <c r="R62" s="553">
        <f>SUM(M62:Q62)</f>
        <v>0</v>
      </c>
      <c r="S62" s="554">
        <f t="shared" si="143"/>
        <v>50</v>
      </c>
      <c r="T62" s="174">
        <v>250</v>
      </c>
      <c r="U62" s="551">
        <v>0.2</v>
      </c>
      <c r="V62" s="257">
        <f>$U$62*V36</f>
        <v>0</v>
      </c>
      <c r="W62" s="257">
        <f t="shared" ref="W62:AG62" si="212">$U$62*W36</f>
        <v>0</v>
      </c>
      <c r="X62" s="257">
        <f t="shared" si="212"/>
        <v>0</v>
      </c>
      <c r="Y62" s="257">
        <f t="shared" si="212"/>
        <v>0</v>
      </c>
      <c r="Z62" s="257">
        <f t="shared" si="212"/>
        <v>0</v>
      </c>
      <c r="AA62" s="257">
        <f t="shared" si="212"/>
        <v>0</v>
      </c>
      <c r="AB62" s="257">
        <f t="shared" si="212"/>
        <v>0</v>
      </c>
      <c r="AC62" s="257">
        <f t="shared" si="212"/>
        <v>0</v>
      </c>
      <c r="AD62" s="257">
        <f t="shared" si="212"/>
        <v>0</v>
      </c>
      <c r="AE62" s="257">
        <f t="shared" si="212"/>
        <v>121.49999999999999</v>
      </c>
      <c r="AF62" s="257">
        <f t="shared" si="212"/>
        <v>334.125</v>
      </c>
      <c r="AG62" s="257">
        <f t="shared" si="212"/>
        <v>493.59375</v>
      </c>
      <c r="AH62" s="237">
        <f t="shared" si="145"/>
        <v>949.21875</v>
      </c>
      <c r="AI62" s="554"/>
      <c r="AJ62" s="174">
        <v>250</v>
      </c>
      <c r="AK62" s="551">
        <v>0.2</v>
      </c>
      <c r="AL62" s="351">
        <f>$AK$62*AL36</f>
        <v>1387.5</v>
      </c>
      <c r="AM62" s="351">
        <f t="shared" ref="AM62:AW62" si="213">$AK$62*AM36</f>
        <v>3087</v>
      </c>
      <c r="AN62" s="351">
        <f t="shared" si="213"/>
        <v>4373.9999999999991</v>
      </c>
      <c r="AO62" s="351">
        <f t="shared" si="213"/>
        <v>5350.5</v>
      </c>
      <c r="AP62" s="351">
        <f t="shared" si="213"/>
        <v>6091.5</v>
      </c>
      <c r="AQ62" s="351">
        <f t="shared" si="213"/>
        <v>6653.9999999999991</v>
      </c>
      <c r="AR62" s="351">
        <f t="shared" si="213"/>
        <v>7084.5</v>
      </c>
      <c r="AS62" s="351">
        <f t="shared" si="213"/>
        <v>7413</v>
      </c>
      <c r="AT62" s="351">
        <f t="shared" si="213"/>
        <v>7664.9999999999991</v>
      </c>
      <c r="AU62" s="351">
        <f t="shared" si="213"/>
        <v>7857</v>
      </c>
      <c r="AV62" s="351">
        <f t="shared" si="213"/>
        <v>8007</v>
      </c>
      <c r="AW62" s="351">
        <f t="shared" si="213"/>
        <v>8122.5</v>
      </c>
      <c r="AX62" s="350">
        <f t="shared" si="147"/>
        <v>73093.5</v>
      </c>
      <c r="AY62" s="159"/>
      <c r="AZ62" s="174">
        <v>250</v>
      </c>
      <c r="BA62" s="551">
        <v>0.2</v>
      </c>
      <c r="BB62" s="439">
        <f>$BA$62*BB36</f>
        <v>9117</v>
      </c>
      <c r="BC62" s="439">
        <f t="shared" ref="BC62:BM62" si="214">$BA$62*BC36</f>
        <v>12588</v>
      </c>
      <c r="BD62" s="439">
        <f t="shared" si="214"/>
        <v>15216</v>
      </c>
      <c r="BE62" s="439">
        <f t="shared" si="214"/>
        <v>17209.5</v>
      </c>
      <c r="BF62" s="439">
        <f t="shared" si="214"/>
        <v>18723</v>
      </c>
      <c r="BG62" s="439">
        <f t="shared" si="214"/>
        <v>19875</v>
      </c>
      <c r="BH62" s="439">
        <f t="shared" si="214"/>
        <v>20754</v>
      </c>
      <c r="BI62" s="439">
        <f t="shared" si="214"/>
        <v>21426</v>
      </c>
      <c r="BJ62" s="439">
        <f t="shared" si="214"/>
        <v>21940.5</v>
      </c>
      <c r="BK62" s="439">
        <f t="shared" si="214"/>
        <v>22338</v>
      </c>
      <c r="BL62" s="439">
        <f t="shared" si="214"/>
        <v>22642.5</v>
      </c>
      <c r="BM62" s="439">
        <f t="shared" si="214"/>
        <v>22879.5</v>
      </c>
      <c r="BN62" s="438">
        <f t="shared" si="149"/>
        <v>224709</v>
      </c>
      <c r="BO62" s="159"/>
      <c r="BP62" s="174">
        <v>250</v>
      </c>
      <c r="BQ62" s="551">
        <v>0.2</v>
      </c>
      <c r="BR62" s="439">
        <f>$BQ$62*BR36</f>
        <v>26070</v>
      </c>
      <c r="BS62" s="439">
        <f t="shared" ref="BS62:CC62" si="215">$BQ$62*BS36</f>
        <v>29371.5</v>
      </c>
      <c r="BT62" s="439">
        <f t="shared" si="215"/>
        <v>31876.5</v>
      </c>
      <c r="BU62" s="439">
        <f t="shared" si="215"/>
        <v>33778.499999999993</v>
      </c>
      <c r="BV62" s="439">
        <f t="shared" si="215"/>
        <v>35226</v>
      </c>
      <c r="BW62" s="439">
        <f t="shared" si="215"/>
        <v>36330</v>
      </c>
      <c r="BX62" s="439">
        <f t="shared" si="215"/>
        <v>37174.5</v>
      </c>
      <c r="BY62" s="439">
        <f t="shared" si="215"/>
        <v>37822.499999999993</v>
      </c>
      <c r="BZ62" s="439">
        <f t="shared" si="215"/>
        <v>38320.5</v>
      </c>
      <c r="CA62" s="439">
        <f t="shared" si="215"/>
        <v>38706</v>
      </c>
      <c r="CB62" s="439">
        <f t="shared" si="215"/>
        <v>39003</v>
      </c>
      <c r="CC62" s="439">
        <f t="shared" si="215"/>
        <v>39235.499999999993</v>
      </c>
      <c r="CD62" s="438">
        <f t="shared" si="151"/>
        <v>422914.5</v>
      </c>
      <c r="CF62" s="533"/>
      <c r="CG62" s="533"/>
    </row>
    <row r="63" spans="2:85" s="160" customFormat="1" outlineLevel="1" x14ac:dyDescent="0.2">
      <c r="B63" s="177" t="s">
        <v>213</v>
      </c>
      <c r="C63" s="159"/>
      <c r="D63" s="551"/>
      <c r="E63" s="551"/>
      <c r="F63" s="542"/>
      <c r="G63" s="542"/>
      <c r="H63" s="542"/>
      <c r="I63" s="542"/>
      <c r="J63" s="542"/>
      <c r="K63" s="542"/>
      <c r="L63" s="542"/>
      <c r="M63" s="552"/>
      <c r="N63" s="552"/>
      <c r="O63" s="552"/>
      <c r="P63" s="552"/>
      <c r="Q63" s="552"/>
      <c r="R63" s="553"/>
      <c r="S63" s="554">
        <f t="shared" si="143"/>
        <v>100</v>
      </c>
      <c r="T63" s="174">
        <v>500</v>
      </c>
      <c r="U63" s="551">
        <v>0.2</v>
      </c>
      <c r="V63" s="257">
        <f>$U$63*V37</f>
        <v>0</v>
      </c>
      <c r="W63" s="257">
        <f t="shared" ref="W63:AG63" si="216">$U$63*W37</f>
        <v>0</v>
      </c>
      <c r="X63" s="257">
        <f t="shared" si="216"/>
        <v>0</v>
      </c>
      <c r="Y63" s="257">
        <f t="shared" si="216"/>
        <v>0</v>
      </c>
      <c r="Z63" s="257">
        <f t="shared" si="216"/>
        <v>0</v>
      </c>
      <c r="AA63" s="257">
        <f t="shared" si="216"/>
        <v>0</v>
      </c>
      <c r="AB63" s="257">
        <f t="shared" si="216"/>
        <v>0</v>
      </c>
      <c r="AC63" s="257">
        <f t="shared" si="216"/>
        <v>0</v>
      </c>
      <c r="AD63" s="257">
        <f t="shared" si="216"/>
        <v>0</v>
      </c>
      <c r="AE63" s="257">
        <f t="shared" si="216"/>
        <v>126</v>
      </c>
      <c r="AF63" s="257">
        <f t="shared" si="216"/>
        <v>346.5</v>
      </c>
      <c r="AG63" s="257">
        <f t="shared" si="216"/>
        <v>511.875</v>
      </c>
      <c r="AH63" s="237">
        <f t="shared" si="145"/>
        <v>984.375</v>
      </c>
      <c r="AI63" s="554"/>
      <c r="AJ63" s="174">
        <v>500</v>
      </c>
      <c r="AK63" s="551">
        <v>0.2</v>
      </c>
      <c r="AL63" s="351">
        <f>$AK$63*AL37</f>
        <v>1850</v>
      </c>
      <c r="AM63" s="351">
        <f t="shared" ref="AM63:AW63" si="217">$AK$63*AM37</f>
        <v>4116.0000000000009</v>
      </c>
      <c r="AN63" s="351">
        <f t="shared" si="217"/>
        <v>5832</v>
      </c>
      <c r="AO63" s="351">
        <f t="shared" si="217"/>
        <v>7134</v>
      </c>
      <c r="AP63" s="351">
        <f t="shared" si="217"/>
        <v>8122</v>
      </c>
      <c r="AQ63" s="351">
        <f t="shared" si="217"/>
        <v>8872</v>
      </c>
      <c r="AR63" s="351">
        <f t="shared" si="217"/>
        <v>9446.0000000000018</v>
      </c>
      <c r="AS63" s="351">
        <f t="shared" si="217"/>
        <v>9884</v>
      </c>
      <c r="AT63" s="351">
        <f t="shared" si="217"/>
        <v>10220</v>
      </c>
      <c r="AU63" s="351">
        <f t="shared" si="217"/>
        <v>10476</v>
      </c>
      <c r="AV63" s="351">
        <f t="shared" si="217"/>
        <v>10676</v>
      </c>
      <c r="AW63" s="351">
        <f t="shared" si="217"/>
        <v>10830</v>
      </c>
      <c r="AX63" s="350">
        <f t="shared" si="147"/>
        <v>97458</v>
      </c>
      <c r="AY63" s="159"/>
      <c r="AZ63" s="174">
        <v>500</v>
      </c>
      <c r="BA63" s="551">
        <v>0.2</v>
      </c>
      <c r="BB63" s="439">
        <f>$BA$63*BB37</f>
        <v>12156</v>
      </c>
      <c r="BC63" s="439">
        <f t="shared" ref="BC63:BM63" si="218">$BA$63*BC37</f>
        <v>16784</v>
      </c>
      <c r="BD63" s="439">
        <f t="shared" si="218"/>
        <v>20288</v>
      </c>
      <c r="BE63" s="439">
        <f t="shared" si="218"/>
        <v>22946</v>
      </c>
      <c r="BF63" s="439">
        <f t="shared" si="218"/>
        <v>24964.000000000004</v>
      </c>
      <c r="BG63" s="439">
        <f t="shared" si="218"/>
        <v>26500</v>
      </c>
      <c r="BH63" s="439">
        <f t="shared" si="218"/>
        <v>27672</v>
      </c>
      <c r="BI63" s="439">
        <f t="shared" si="218"/>
        <v>28568</v>
      </c>
      <c r="BJ63" s="439">
        <f t="shared" si="218"/>
        <v>29254</v>
      </c>
      <c r="BK63" s="439">
        <f t="shared" si="218"/>
        <v>29784.000000000007</v>
      </c>
      <c r="BL63" s="439">
        <f t="shared" si="218"/>
        <v>30190.000000000007</v>
      </c>
      <c r="BM63" s="439">
        <f t="shared" si="218"/>
        <v>30506</v>
      </c>
      <c r="BN63" s="438">
        <f t="shared" si="149"/>
        <v>299612</v>
      </c>
      <c r="BO63" s="159"/>
      <c r="BP63" s="174">
        <v>500</v>
      </c>
      <c r="BQ63" s="551">
        <v>0.2</v>
      </c>
      <c r="BR63" s="439">
        <f>$BQ$63*BR37</f>
        <v>34760</v>
      </c>
      <c r="BS63" s="439">
        <f t="shared" ref="BS63:CC63" si="219">$BQ$63*BS37</f>
        <v>39162</v>
      </c>
      <c r="BT63" s="439">
        <f t="shared" si="219"/>
        <v>42502</v>
      </c>
      <c r="BU63" s="439">
        <f t="shared" si="219"/>
        <v>45038</v>
      </c>
      <c r="BV63" s="439">
        <f t="shared" si="219"/>
        <v>46968</v>
      </c>
      <c r="BW63" s="439">
        <f t="shared" si="219"/>
        <v>48440.000000000007</v>
      </c>
      <c r="BX63" s="439">
        <f t="shared" si="219"/>
        <v>49566</v>
      </c>
      <c r="BY63" s="439">
        <f t="shared" si="219"/>
        <v>50430</v>
      </c>
      <c r="BZ63" s="439">
        <f t="shared" si="219"/>
        <v>51094</v>
      </c>
      <c r="CA63" s="439">
        <f t="shared" si="219"/>
        <v>51608.000000000007</v>
      </c>
      <c r="CB63" s="439">
        <f t="shared" si="219"/>
        <v>52004</v>
      </c>
      <c r="CC63" s="439">
        <f t="shared" si="219"/>
        <v>52314</v>
      </c>
      <c r="CD63" s="438">
        <f t="shared" si="151"/>
        <v>563886</v>
      </c>
      <c r="CF63" s="533"/>
      <c r="CG63" s="533"/>
    </row>
    <row r="64" spans="2:85" outlineLevel="1" x14ac:dyDescent="0.2">
      <c r="B64" s="177" t="s">
        <v>213</v>
      </c>
      <c r="C64" s="9"/>
      <c r="D64" s="151"/>
      <c r="E64" s="151"/>
      <c r="F64" s="145"/>
      <c r="G64" s="145"/>
      <c r="H64" s="145"/>
      <c r="I64" s="145"/>
      <c r="J64" s="145"/>
      <c r="K64" s="145"/>
      <c r="L64" s="145"/>
      <c r="M64" s="152"/>
      <c r="N64" s="152"/>
      <c r="O64" s="152"/>
      <c r="P64" s="152"/>
      <c r="Q64" s="152"/>
      <c r="R64" s="148"/>
      <c r="S64" s="554">
        <f t="shared" si="143"/>
        <v>200</v>
      </c>
      <c r="T64" s="174">
        <v>1000</v>
      </c>
      <c r="U64" s="551">
        <v>0.2</v>
      </c>
      <c r="V64" s="257">
        <f>$U$64*V38</f>
        <v>0</v>
      </c>
      <c r="W64" s="257">
        <f t="shared" ref="W64:AG64" si="220">$U$64*W38</f>
        <v>0</v>
      </c>
      <c r="X64" s="257">
        <f t="shared" si="220"/>
        <v>0</v>
      </c>
      <c r="Y64" s="257">
        <f t="shared" si="220"/>
        <v>0</v>
      </c>
      <c r="Z64" s="257">
        <f t="shared" si="220"/>
        <v>0</v>
      </c>
      <c r="AA64" s="257">
        <f t="shared" si="220"/>
        <v>0</v>
      </c>
      <c r="AB64" s="257">
        <f t="shared" si="220"/>
        <v>0</v>
      </c>
      <c r="AC64" s="257">
        <f t="shared" si="220"/>
        <v>0</v>
      </c>
      <c r="AD64" s="257">
        <f t="shared" si="220"/>
        <v>0</v>
      </c>
      <c r="AE64" s="257">
        <f t="shared" si="220"/>
        <v>45</v>
      </c>
      <c r="AF64" s="257">
        <f t="shared" si="220"/>
        <v>123.75</v>
      </c>
      <c r="AG64" s="257">
        <f t="shared" si="220"/>
        <v>182.8125</v>
      </c>
      <c r="AH64" s="237">
        <f t="shared" si="145"/>
        <v>351.5625</v>
      </c>
      <c r="AI64" s="312"/>
      <c r="AJ64" s="174">
        <v>1000</v>
      </c>
      <c r="AK64" s="551">
        <v>0.2</v>
      </c>
      <c r="AL64" s="351">
        <f>$AK$64*AL38</f>
        <v>925</v>
      </c>
      <c r="AM64" s="351">
        <f t="shared" ref="AM64:AW64" si="221">$AK$64*AM38</f>
        <v>2058.0000000000005</v>
      </c>
      <c r="AN64" s="351">
        <f t="shared" si="221"/>
        <v>2916</v>
      </c>
      <c r="AO64" s="351">
        <f t="shared" si="221"/>
        <v>3567</v>
      </c>
      <c r="AP64" s="351">
        <f t="shared" si="221"/>
        <v>4061</v>
      </c>
      <c r="AQ64" s="351">
        <f t="shared" si="221"/>
        <v>4436</v>
      </c>
      <c r="AR64" s="351">
        <f t="shared" si="221"/>
        <v>4723.0000000000009</v>
      </c>
      <c r="AS64" s="351">
        <f t="shared" si="221"/>
        <v>4942</v>
      </c>
      <c r="AT64" s="351">
        <f t="shared" si="221"/>
        <v>5110</v>
      </c>
      <c r="AU64" s="351">
        <f t="shared" si="221"/>
        <v>5238</v>
      </c>
      <c r="AV64" s="351">
        <f t="shared" si="221"/>
        <v>5338</v>
      </c>
      <c r="AW64" s="351">
        <f t="shared" si="221"/>
        <v>5415</v>
      </c>
      <c r="AX64" s="350">
        <f t="shared" si="147"/>
        <v>48729</v>
      </c>
      <c r="AY64" s="9"/>
      <c r="AZ64" s="174">
        <v>1000</v>
      </c>
      <c r="BA64" s="551">
        <v>0.2</v>
      </c>
      <c r="BB64" s="439">
        <f>$BA$64*BB38</f>
        <v>6078</v>
      </c>
      <c r="BC64" s="439">
        <f t="shared" ref="BC64:BM64" si="222">$BA$64*BC38</f>
        <v>8392</v>
      </c>
      <c r="BD64" s="439">
        <f t="shared" si="222"/>
        <v>10144</v>
      </c>
      <c r="BE64" s="439">
        <f t="shared" si="222"/>
        <v>11473</v>
      </c>
      <c r="BF64" s="439">
        <f t="shared" si="222"/>
        <v>12482.000000000002</v>
      </c>
      <c r="BG64" s="439">
        <f t="shared" si="222"/>
        <v>13250</v>
      </c>
      <c r="BH64" s="439">
        <f t="shared" si="222"/>
        <v>13836</v>
      </c>
      <c r="BI64" s="439">
        <f t="shared" si="222"/>
        <v>14284</v>
      </c>
      <c r="BJ64" s="439">
        <f t="shared" si="222"/>
        <v>14627</v>
      </c>
      <c r="BK64" s="439">
        <f t="shared" si="222"/>
        <v>14892.000000000004</v>
      </c>
      <c r="BL64" s="439">
        <f t="shared" si="222"/>
        <v>15095.000000000004</v>
      </c>
      <c r="BM64" s="439">
        <f t="shared" si="222"/>
        <v>15253</v>
      </c>
      <c r="BN64" s="438">
        <f t="shared" si="149"/>
        <v>149806</v>
      </c>
      <c r="BO64" s="9"/>
      <c r="BP64" s="174">
        <v>1000</v>
      </c>
      <c r="BQ64" s="551">
        <v>0.2</v>
      </c>
      <c r="BR64" s="439">
        <f>$BQ$64*BR38</f>
        <v>17380</v>
      </c>
      <c r="BS64" s="439">
        <f t="shared" ref="BS64:CC64" si="223">$BQ$64*BS38</f>
        <v>19581</v>
      </c>
      <c r="BT64" s="439">
        <f t="shared" si="223"/>
        <v>21251</v>
      </c>
      <c r="BU64" s="439">
        <f t="shared" si="223"/>
        <v>22519</v>
      </c>
      <c r="BV64" s="439">
        <f t="shared" si="223"/>
        <v>23484</v>
      </c>
      <c r="BW64" s="439">
        <f t="shared" si="223"/>
        <v>24220.000000000004</v>
      </c>
      <c r="BX64" s="439">
        <f t="shared" si="223"/>
        <v>24783</v>
      </c>
      <c r="BY64" s="439">
        <f t="shared" si="223"/>
        <v>25215</v>
      </c>
      <c r="BZ64" s="439">
        <f t="shared" si="223"/>
        <v>25547</v>
      </c>
      <c r="CA64" s="439">
        <f t="shared" si="223"/>
        <v>25804.000000000004</v>
      </c>
      <c r="CB64" s="439">
        <f t="shared" si="223"/>
        <v>26002</v>
      </c>
      <c r="CC64" s="439">
        <f t="shared" si="223"/>
        <v>26157</v>
      </c>
      <c r="CD64" s="438">
        <f t="shared" si="151"/>
        <v>281943</v>
      </c>
      <c r="CF64" s="529"/>
      <c r="CG64" s="529"/>
    </row>
    <row r="65" spans="2:85" outlineLevel="1" x14ac:dyDescent="0.2">
      <c r="B65" s="550" t="s">
        <v>207</v>
      </c>
      <c r="C65" s="9"/>
      <c r="D65" s="151"/>
      <c r="E65" s="151"/>
      <c r="F65" s="145"/>
      <c r="G65" s="145"/>
      <c r="H65" s="145"/>
      <c r="I65" s="145"/>
      <c r="J65" s="145"/>
      <c r="K65" s="145"/>
      <c r="L65" s="145"/>
      <c r="M65" s="152"/>
      <c r="N65" s="152"/>
      <c r="O65" s="152"/>
      <c r="P65" s="152"/>
      <c r="Q65" s="152"/>
      <c r="R65" s="148"/>
      <c r="S65" s="9"/>
      <c r="T65" s="151"/>
      <c r="U65" s="151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37"/>
      <c r="AI65" s="312"/>
      <c r="AJ65" s="151"/>
      <c r="AK65" s="1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0"/>
      <c r="AY65" s="9"/>
      <c r="AZ65" s="151"/>
      <c r="BA65" s="151"/>
      <c r="BB65" s="439"/>
      <c r="BC65" s="439"/>
      <c r="BD65" s="439"/>
      <c r="BE65" s="439"/>
      <c r="BF65" s="439"/>
      <c r="BG65" s="439"/>
      <c r="BH65" s="439"/>
      <c r="BI65" s="439"/>
      <c r="BJ65" s="439"/>
      <c r="BK65" s="439"/>
      <c r="BL65" s="439"/>
      <c r="BM65" s="439"/>
      <c r="BN65" s="438"/>
      <c r="BO65" s="9"/>
      <c r="BP65" s="151"/>
      <c r="BQ65" s="151"/>
      <c r="BR65" s="439"/>
      <c r="BS65" s="439"/>
      <c r="BT65" s="439"/>
      <c r="BU65" s="439"/>
      <c r="BV65" s="439"/>
      <c r="BW65" s="439"/>
      <c r="BX65" s="439"/>
      <c r="BY65" s="439"/>
      <c r="BZ65" s="439"/>
      <c r="CA65" s="439"/>
      <c r="CB65" s="439"/>
      <c r="CC65" s="439"/>
      <c r="CD65" s="438"/>
      <c r="CF65" s="529"/>
      <c r="CG65" s="529"/>
    </row>
    <row r="66" spans="2:85" outlineLevel="1" x14ac:dyDescent="0.2">
      <c r="B66" s="75" t="s">
        <v>219</v>
      </c>
      <c r="C66" s="9"/>
      <c r="D66" s="151"/>
      <c r="E66" s="151"/>
      <c r="F66" s="145"/>
      <c r="G66" s="145"/>
      <c r="H66" s="145"/>
      <c r="I66" s="145"/>
      <c r="J66" s="145"/>
      <c r="K66" s="145"/>
      <c r="L66" s="145"/>
      <c r="M66" s="152"/>
      <c r="N66" s="152"/>
      <c r="O66" s="152"/>
      <c r="P66" s="152"/>
      <c r="Q66" s="152"/>
      <c r="R66" s="148"/>
      <c r="S66" s="9"/>
      <c r="T66" s="525">
        <v>24.99</v>
      </c>
      <c r="U66" s="151">
        <f t="shared" ref="U66:U75" si="224">U29</f>
        <v>0.05</v>
      </c>
      <c r="V66" s="564">
        <f t="shared" ref="V66:AA66" si="225">($U$66*V20)*$T$66</f>
        <v>0</v>
      </c>
      <c r="W66" s="564">
        <f t="shared" si="225"/>
        <v>0</v>
      </c>
      <c r="X66" s="564">
        <f t="shared" si="225"/>
        <v>0</v>
      </c>
      <c r="Y66" s="564">
        <f t="shared" si="225"/>
        <v>0</v>
      </c>
      <c r="Z66" s="564">
        <f t="shared" si="225"/>
        <v>0</v>
      </c>
      <c r="AA66" s="564">
        <f t="shared" si="225"/>
        <v>0</v>
      </c>
      <c r="AB66" s="257">
        <f t="shared" ref="AB66:AG66" si="226">($U$66*AB21)*$T$66</f>
        <v>0</v>
      </c>
      <c r="AC66" s="257">
        <f t="shared" si="226"/>
        <v>0</v>
      </c>
      <c r="AD66" s="257">
        <f t="shared" si="226"/>
        <v>0</v>
      </c>
      <c r="AE66" s="257">
        <f t="shared" si="226"/>
        <v>118.70249999999999</v>
      </c>
      <c r="AF66" s="257">
        <f t="shared" si="226"/>
        <v>327.36900000000003</v>
      </c>
      <c r="AG66" s="257">
        <f t="shared" si="226"/>
        <v>486.05550000000005</v>
      </c>
      <c r="AH66" s="237">
        <f>SUM(V66:AG66)</f>
        <v>932.12700000000007</v>
      </c>
      <c r="AI66" s="312"/>
      <c r="AJ66" s="525">
        <v>24.99</v>
      </c>
      <c r="AK66" s="151">
        <f t="shared" ref="AK66:AK75" si="227">AK29</f>
        <v>0.05</v>
      </c>
      <c r="AL66" s="351">
        <f>($AK$66*AL21)*$AJ$66</f>
        <v>1155.7874999999999</v>
      </c>
      <c r="AM66" s="351">
        <f t="shared" ref="AM66:AW66" si="228">($AK$66*AM21)*$AJ$66</f>
        <v>2571.471</v>
      </c>
      <c r="AN66" s="351">
        <f t="shared" si="228"/>
        <v>3643.5419999999999</v>
      </c>
      <c r="AO66" s="351">
        <f t="shared" si="228"/>
        <v>4456.9665000000005</v>
      </c>
      <c r="AP66" s="351">
        <f t="shared" si="228"/>
        <v>5074.2195000000002</v>
      </c>
      <c r="AQ66" s="351">
        <f t="shared" si="228"/>
        <v>5542.7820000000002</v>
      </c>
      <c r="AR66" s="351">
        <f t="shared" si="228"/>
        <v>5901.3885</v>
      </c>
      <c r="AS66" s="351">
        <f t="shared" si="228"/>
        <v>6175.0290000000005</v>
      </c>
      <c r="AT66" s="351">
        <f t="shared" si="228"/>
        <v>6384.9449999999997</v>
      </c>
      <c r="AU66" s="351">
        <f t="shared" si="228"/>
        <v>6544.8810000000003</v>
      </c>
      <c r="AV66" s="351">
        <f t="shared" si="228"/>
        <v>6669.8310000000001</v>
      </c>
      <c r="AW66" s="351">
        <f t="shared" si="228"/>
        <v>6766.0424999999996</v>
      </c>
      <c r="AX66" s="350">
        <f>SUM(AL66:AW66)</f>
        <v>60886.885500000004</v>
      </c>
      <c r="AY66" s="9"/>
      <c r="AZ66" s="525">
        <v>24.99</v>
      </c>
      <c r="BA66" s="151">
        <f t="shared" ref="BA66:BA75" si="229">BA29</f>
        <v>0.05</v>
      </c>
      <c r="BB66" s="439">
        <f>($AZ$66*BB21)*$BA$66</f>
        <v>7594.4610000000002</v>
      </c>
      <c r="BC66" s="439">
        <f t="shared" ref="BC66:BM66" si="230">($AZ$66*BC21)*$BA$66</f>
        <v>10485.804</v>
      </c>
      <c r="BD66" s="439">
        <f t="shared" si="230"/>
        <v>12674.928</v>
      </c>
      <c r="BE66" s="439">
        <f t="shared" si="230"/>
        <v>14335.513499999999</v>
      </c>
      <c r="BF66" s="439">
        <f t="shared" si="230"/>
        <v>15596.259</v>
      </c>
      <c r="BG66" s="439">
        <f t="shared" si="230"/>
        <v>16555.875</v>
      </c>
      <c r="BH66" s="439">
        <f t="shared" si="230"/>
        <v>17288.081999999999</v>
      </c>
      <c r="BI66" s="439">
        <f t="shared" si="230"/>
        <v>17847.858</v>
      </c>
      <c r="BJ66" s="439">
        <f t="shared" si="230"/>
        <v>18276.4365</v>
      </c>
      <c r="BK66" s="439">
        <f t="shared" si="230"/>
        <v>18607.554</v>
      </c>
      <c r="BL66" s="439">
        <f t="shared" si="230"/>
        <v>18861.202499999999</v>
      </c>
      <c r="BM66" s="439">
        <f t="shared" si="230"/>
        <v>19058.623499999998</v>
      </c>
      <c r="BN66" s="438">
        <f>SUM(BB66:BM66)</f>
        <v>187182.59699999995</v>
      </c>
      <c r="BO66" s="9"/>
      <c r="BP66" s="525">
        <v>24.99</v>
      </c>
      <c r="BQ66" s="151">
        <f t="shared" ref="BQ66:BQ75" si="231">BQ29</f>
        <v>0.05</v>
      </c>
      <c r="BR66" s="439">
        <f>($BP$66*BR21)*$BQ$66</f>
        <v>21716.309999999998</v>
      </c>
      <c r="BS66" s="439">
        <f t="shared" ref="BS66:CC66" si="232">($BP$66*BS21)*$BQ$66</f>
        <v>24466.459499999997</v>
      </c>
      <c r="BT66" s="439">
        <f t="shared" si="232"/>
        <v>26553.124500000002</v>
      </c>
      <c r="BU66" s="439">
        <f t="shared" si="232"/>
        <v>28137.4905</v>
      </c>
      <c r="BV66" s="439">
        <f t="shared" si="232"/>
        <v>29343.257999999998</v>
      </c>
      <c r="BW66" s="439">
        <f t="shared" si="232"/>
        <v>30262.89</v>
      </c>
      <c r="BX66" s="439">
        <f t="shared" si="232"/>
        <v>30966.358499999998</v>
      </c>
      <c r="BY66" s="439">
        <f t="shared" si="232"/>
        <v>31506.142500000002</v>
      </c>
      <c r="BZ66" s="439">
        <f t="shared" si="232"/>
        <v>31920.976499999997</v>
      </c>
      <c r="CA66" s="439">
        <f t="shared" si="232"/>
        <v>32242.097999999998</v>
      </c>
      <c r="CB66" s="439">
        <f t="shared" si="232"/>
        <v>32489.499</v>
      </c>
      <c r="CC66" s="439">
        <f t="shared" si="232"/>
        <v>32683.171499999997</v>
      </c>
      <c r="CD66" s="438">
        <f>SUM(BR66:CC66)</f>
        <v>352287.77850000001</v>
      </c>
      <c r="CF66" s="529"/>
      <c r="CG66" s="529"/>
    </row>
    <row r="67" spans="2:85" outlineLevel="1" x14ac:dyDescent="0.2">
      <c r="B67" s="75" t="s">
        <v>220</v>
      </c>
      <c r="C67" s="9"/>
      <c r="D67" s="151"/>
      <c r="E67" s="151"/>
      <c r="F67" s="145"/>
      <c r="G67" s="145"/>
      <c r="H67" s="145"/>
      <c r="I67" s="145"/>
      <c r="J67" s="145"/>
      <c r="K67" s="145"/>
      <c r="L67" s="145"/>
      <c r="M67" s="152"/>
      <c r="N67" s="152"/>
      <c r="O67" s="152"/>
      <c r="P67" s="152"/>
      <c r="Q67" s="152"/>
      <c r="R67" s="148"/>
      <c r="S67" s="9"/>
      <c r="T67" s="525">
        <v>29.99</v>
      </c>
      <c r="U67" s="151">
        <f t="shared" si="224"/>
        <v>0.05</v>
      </c>
      <c r="V67" s="564">
        <f t="shared" ref="V67:AA67" si="233">($U$67*V20)*$T$67</f>
        <v>0</v>
      </c>
      <c r="W67" s="564">
        <f t="shared" si="233"/>
        <v>0</v>
      </c>
      <c r="X67" s="564">
        <f t="shared" si="233"/>
        <v>0</v>
      </c>
      <c r="Y67" s="564">
        <f t="shared" si="233"/>
        <v>0</v>
      </c>
      <c r="Z67" s="564">
        <f t="shared" si="233"/>
        <v>0</v>
      </c>
      <c r="AA67" s="564">
        <f t="shared" si="233"/>
        <v>0</v>
      </c>
      <c r="AB67" s="257">
        <f t="shared" ref="AB67:AG67" si="234">($U$67*AB21)*$T$67</f>
        <v>0</v>
      </c>
      <c r="AC67" s="257">
        <f t="shared" si="234"/>
        <v>0</v>
      </c>
      <c r="AD67" s="257">
        <f t="shared" si="234"/>
        <v>0</v>
      </c>
      <c r="AE67" s="257">
        <f t="shared" si="234"/>
        <v>142.45249999999999</v>
      </c>
      <c r="AF67" s="257">
        <f t="shared" si="234"/>
        <v>392.86900000000003</v>
      </c>
      <c r="AG67" s="257">
        <f t="shared" si="234"/>
        <v>583.30550000000005</v>
      </c>
      <c r="AH67" s="237">
        <f>SUM(V67:AG67)</f>
        <v>1118.627</v>
      </c>
      <c r="AI67" s="312"/>
      <c r="AJ67" s="525">
        <v>29.99</v>
      </c>
      <c r="AK67" s="151">
        <f t="shared" si="227"/>
        <v>0.05</v>
      </c>
      <c r="AL67" s="351">
        <f>($AK$67*AL21)*$AJ$67</f>
        <v>1387.0374999999999</v>
      </c>
      <c r="AM67" s="351">
        <f t="shared" ref="AM67:AW67" si="235">($AK$67*AM21)*$AJ$67</f>
        <v>3085.971</v>
      </c>
      <c r="AN67" s="351">
        <f t="shared" si="235"/>
        <v>4372.5420000000004</v>
      </c>
      <c r="AO67" s="351">
        <f t="shared" si="235"/>
        <v>5348.7165000000005</v>
      </c>
      <c r="AP67" s="351">
        <f t="shared" si="235"/>
        <v>6089.4695000000002</v>
      </c>
      <c r="AQ67" s="351">
        <f t="shared" si="235"/>
        <v>6651.7820000000002</v>
      </c>
      <c r="AR67" s="351">
        <f t="shared" si="235"/>
        <v>7082.1385</v>
      </c>
      <c r="AS67" s="351">
        <f t="shared" si="235"/>
        <v>7410.5290000000005</v>
      </c>
      <c r="AT67" s="351">
        <f t="shared" si="235"/>
        <v>7662.4449999999997</v>
      </c>
      <c r="AU67" s="351">
        <f t="shared" si="235"/>
        <v>7854.3810000000003</v>
      </c>
      <c r="AV67" s="351">
        <f t="shared" si="235"/>
        <v>8004.331000000001</v>
      </c>
      <c r="AW67" s="351">
        <f t="shared" si="235"/>
        <v>8119.7924999999996</v>
      </c>
      <c r="AX67" s="350">
        <f t="shared" ref="AX67:AX75" si="236">SUM(AL67:AW67)</f>
        <v>73069.135500000004</v>
      </c>
      <c r="AY67" s="9"/>
      <c r="AZ67" s="525">
        <v>29.99</v>
      </c>
      <c r="BA67" s="151">
        <f t="shared" si="229"/>
        <v>0.05</v>
      </c>
      <c r="BB67" s="439">
        <f>($AZ$67*BB21)*$BA$67</f>
        <v>9113.9610000000011</v>
      </c>
      <c r="BC67" s="439">
        <f t="shared" ref="BC67:BM67" si="237">($AZ$67*BC21)*$BA$67</f>
        <v>12583.804</v>
      </c>
      <c r="BD67" s="439">
        <f t="shared" si="237"/>
        <v>15210.928</v>
      </c>
      <c r="BE67" s="439">
        <f t="shared" si="237"/>
        <v>17203.763499999997</v>
      </c>
      <c r="BF67" s="439">
        <f t="shared" si="237"/>
        <v>18716.759000000002</v>
      </c>
      <c r="BG67" s="439">
        <f t="shared" si="237"/>
        <v>19868.375</v>
      </c>
      <c r="BH67" s="439">
        <f t="shared" si="237"/>
        <v>20747.081999999999</v>
      </c>
      <c r="BI67" s="439">
        <f t="shared" si="237"/>
        <v>21418.858</v>
      </c>
      <c r="BJ67" s="439">
        <f t="shared" si="237"/>
        <v>21933.1865</v>
      </c>
      <c r="BK67" s="439">
        <f t="shared" si="237"/>
        <v>22330.554</v>
      </c>
      <c r="BL67" s="439">
        <f t="shared" si="237"/>
        <v>22634.952499999999</v>
      </c>
      <c r="BM67" s="439">
        <f t="shared" si="237"/>
        <v>22871.873500000002</v>
      </c>
      <c r="BN67" s="438">
        <f t="shared" ref="BN67:BN75" si="238">SUM(BB67:BM67)</f>
        <v>224634.09700000001</v>
      </c>
      <c r="BO67" s="9"/>
      <c r="BP67" s="525">
        <v>29.99</v>
      </c>
      <c r="BQ67" s="151">
        <f t="shared" si="231"/>
        <v>0.05</v>
      </c>
      <c r="BR67" s="439">
        <f>($BP$67*BR21)*$BQ$67</f>
        <v>26061.309999999998</v>
      </c>
      <c r="BS67" s="439">
        <f t="shared" ref="BS67:CC67" si="239">($BP$67*BS21)*$BQ$67</f>
        <v>29361.709499999997</v>
      </c>
      <c r="BT67" s="439">
        <f t="shared" si="239"/>
        <v>31865.874500000002</v>
      </c>
      <c r="BU67" s="439">
        <f t="shared" si="239"/>
        <v>33767.2405</v>
      </c>
      <c r="BV67" s="439">
        <f t="shared" si="239"/>
        <v>35214.257999999994</v>
      </c>
      <c r="BW67" s="439">
        <f t="shared" si="239"/>
        <v>36317.89</v>
      </c>
      <c r="BX67" s="439">
        <f t="shared" si="239"/>
        <v>37162.108499999995</v>
      </c>
      <c r="BY67" s="439">
        <f t="shared" si="239"/>
        <v>37809.892500000002</v>
      </c>
      <c r="BZ67" s="439">
        <f t="shared" si="239"/>
        <v>38307.726499999997</v>
      </c>
      <c r="CA67" s="439">
        <f t="shared" si="239"/>
        <v>38693.097999999998</v>
      </c>
      <c r="CB67" s="439">
        <f t="shared" si="239"/>
        <v>38989.999000000003</v>
      </c>
      <c r="CC67" s="439">
        <f t="shared" si="239"/>
        <v>39222.421499999997</v>
      </c>
      <c r="CD67" s="438">
        <f t="shared" ref="CD67:CD75" si="240">SUM(BR67:CC67)</f>
        <v>422773.52849999996</v>
      </c>
      <c r="CF67" s="529"/>
      <c r="CG67" s="529"/>
    </row>
    <row r="68" spans="2:85" outlineLevel="1" x14ac:dyDescent="0.2">
      <c r="B68" s="75" t="s">
        <v>221</v>
      </c>
      <c r="C68" s="9"/>
      <c r="D68" s="151"/>
      <c r="E68" s="151"/>
      <c r="F68" s="145"/>
      <c r="G68" s="145"/>
      <c r="H68" s="145"/>
      <c r="I68" s="145"/>
      <c r="J68" s="145"/>
      <c r="K68" s="145"/>
      <c r="L68" s="145"/>
      <c r="M68" s="152"/>
      <c r="N68" s="152"/>
      <c r="O68" s="152"/>
      <c r="P68" s="152"/>
      <c r="Q68" s="152"/>
      <c r="R68" s="148"/>
      <c r="S68" s="9"/>
      <c r="T68" s="525">
        <v>44.99</v>
      </c>
      <c r="U68" s="151">
        <f t="shared" si="224"/>
        <v>0.05</v>
      </c>
      <c r="V68" s="564">
        <f t="shared" ref="V68:AA68" si="241">($U$68*V20)*$T$68</f>
        <v>0</v>
      </c>
      <c r="W68" s="564">
        <f t="shared" si="241"/>
        <v>0</v>
      </c>
      <c r="X68" s="564">
        <f t="shared" si="241"/>
        <v>0</v>
      </c>
      <c r="Y68" s="564">
        <f t="shared" si="241"/>
        <v>0</v>
      </c>
      <c r="Z68" s="564">
        <f t="shared" si="241"/>
        <v>0</v>
      </c>
      <c r="AA68" s="564">
        <f t="shared" si="241"/>
        <v>0</v>
      </c>
      <c r="AB68" s="257">
        <f t="shared" ref="AB68:AG68" si="242">($U$68*AB21)*$T$68</f>
        <v>0</v>
      </c>
      <c r="AC68" s="257">
        <f t="shared" si="242"/>
        <v>0</v>
      </c>
      <c r="AD68" s="257">
        <f t="shared" si="242"/>
        <v>0</v>
      </c>
      <c r="AE68" s="257">
        <f t="shared" si="242"/>
        <v>213.70250000000001</v>
      </c>
      <c r="AF68" s="257">
        <f t="shared" si="242"/>
        <v>589.36900000000014</v>
      </c>
      <c r="AG68" s="257">
        <f t="shared" si="242"/>
        <v>875.05550000000017</v>
      </c>
      <c r="AH68" s="237">
        <f>SUM(V68:AG68)</f>
        <v>1678.1270000000004</v>
      </c>
      <c r="AI68" s="312"/>
      <c r="AJ68" s="525">
        <v>44.99</v>
      </c>
      <c r="AK68" s="151">
        <f t="shared" si="227"/>
        <v>0.05</v>
      </c>
      <c r="AL68" s="351">
        <f>($AK$68*AL21)*$AJ$68</f>
        <v>2080.7874999999999</v>
      </c>
      <c r="AM68" s="351">
        <f t="shared" ref="AM68:AW68" si="243">($AK$68*AM21)*$AJ$68</f>
        <v>4629.4710000000005</v>
      </c>
      <c r="AN68" s="351">
        <f t="shared" si="243"/>
        <v>6559.5420000000004</v>
      </c>
      <c r="AO68" s="351">
        <f t="shared" si="243"/>
        <v>8023.9665000000014</v>
      </c>
      <c r="AP68" s="351">
        <f t="shared" si="243"/>
        <v>9135.2195000000011</v>
      </c>
      <c r="AQ68" s="351">
        <f t="shared" si="243"/>
        <v>9978.7820000000011</v>
      </c>
      <c r="AR68" s="351">
        <f t="shared" si="243"/>
        <v>10624.388500000001</v>
      </c>
      <c r="AS68" s="351">
        <f t="shared" si="243"/>
        <v>11117.029000000002</v>
      </c>
      <c r="AT68" s="351">
        <f t="shared" si="243"/>
        <v>11494.945</v>
      </c>
      <c r="AU68" s="351">
        <f t="shared" si="243"/>
        <v>11782.881000000001</v>
      </c>
      <c r="AV68" s="351">
        <f t="shared" si="243"/>
        <v>12007.831000000002</v>
      </c>
      <c r="AW68" s="351">
        <f t="shared" si="243"/>
        <v>12181.042500000001</v>
      </c>
      <c r="AX68" s="350">
        <f t="shared" si="236"/>
        <v>109615.88550000002</v>
      </c>
      <c r="AY68" s="9"/>
      <c r="AZ68" s="525">
        <v>44.99</v>
      </c>
      <c r="BA68" s="151">
        <f t="shared" si="229"/>
        <v>0.05</v>
      </c>
      <c r="BB68" s="439">
        <f>($AZ$68*BB21)*$BA$68</f>
        <v>13672.461000000003</v>
      </c>
      <c r="BC68" s="439">
        <f t="shared" ref="BC68:BM68" si="244">($AZ$68*BC21)*$BA$68</f>
        <v>18877.804</v>
      </c>
      <c r="BD68" s="439">
        <f t="shared" si="244"/>
        <v>22818.928</v>
      </c>
      <c r="BE68" s="439">
        <f t="shared" si="244"/>
        <v>25808.513500000001</v>
      </c>
      <c r="BF68" s="439">
        <f t="shared" si="244"/>
        <v>28078.259000000005</v>
      </c>
      <c r="BG68" s="439">
        <f t="shared" si="244"/>
        <v>29805.875</v>
      </c>
      <c r="BH68" s="439">
        <f t="shared" si="244"/>
        <v>31124.082000000002</v>
      </c>
      <c r="BI68" s="439">
        <f t="shared" si="244"/>
        <v>32131.858000000004</v>
      </c>
      <c r="BJ68" s="439">
        <f t="shared" si="244"/>
        <v>32903.436500000003</v>
      </c>
      <c r="BK68" s="439">
        <f t="shared" si="244"/>
        <v>33499.554000000004</v>
      </c>
      <c r="BL68" s="439">
        <f t="shared" si="244"/>
        <v>33956.202500000007</v>
      </c>
      <c r="BM68" s="439">
        <f t="shared" si="244"/>
        <v>34311.623500000009</v>
      </c>
      <c r="BN68" s="438">
        <f t="shared" si="238"/>
        <v>336988.59700000001</v>
      </c>
      <c r="BO68" s="9"/>
      <c r="BP68" s="525">
        <v>44.99</v>
      </c>
      <c r="BQ68" s="151">
        <f t="shared" si="231"/>
        <v>0.05</v>
      </c>
      <c r="BR68" s="439">
        <f>($BP$68*BR21)*$BQ$68</f>
        <v>39096.310000000005</v>
      </c>
      <c r="BS68" s="439">
        <f t="shared" ref="BS68:CC68" si="245">($BP$68*BS21)*$BQ$68</f>
        <v>44047.459500000004</v>
      </c>
      <c r="BT68" s="439">
        <f t="shared" si="245"/>
        <v>47804.124500000005</v>
      </c>
      <c r="BU68" s="439">
        <f t="shared" si="245"/>
        <v>50656.490500000007</v>
      </c>
      <c r="BV68" s="439">
        <f t="shared" si="245"/>
        <v>52827.258000000009</v>
      </c>
      <c r="BW68" s="439">
        <f t="shared" si="245"/>
        <v>54482.890000000007</v>
      </c>
      <c r="BX68" s="439">
        <f t="shared" si="245"/>
        <v>55749.358500000009</v>
      </c>
      <c r="BY68" s="439">
        <f t="shared" si="245"/>
        <v>56721.142500000009</v>
      </c>
      <c r="BZ68" s="439">
        <f t="shared" si="245"/>
        <v>57467.976500000004</v>
      </c>
      <c r="CA68" s="439">
        <f t="shared" si="245"/>
        <v>58046.097999999998</v>
      </c>
      <c r="CB68" s="439">
        <f t="shared" si="245"/>
        <v>58491.499000000003</v>
      </c>
      <c r="CC68" s="439">
        <f t="shared" si="245"/>
        <v>58840.171500000011</v>
      </c>
      <c r="CD68" s="438">
        <f t="shared" si="240"/>
        <v>634230.77850000013</v>
      </c>
      <c r="CF68" s="529"/>
      <c r="CG68" s="529"/>
    </row>
    <row r="69" spans="2:85" outlineLevel="1" x14ac:dyDescent="0.2">
      <c r="B69" s="75" t="s">
        <v>222</v>
      </c>
      <c r="C69" s="9"/>
      <c r="D69" s="151"/>
      <c r="E69" s="151"/>
      <c r="F69" s="145"/>
      <c r="G69" s="145"/>
      <c r="H69" s="145"/>
      <c r="I69" s="145"/>
      <c r="J69" s="145"/>
      <c r="K69" s="145"/>
      <c r="L69" s="145"/>
      <c r="M69" s="152"/>
      <c r="N69" s="152"/>
      <c r="O69" s="152"/>
      <c r="P69" s="152"/>
      <c r="Q69" s="152"/>
      <c r="R69" s="148"/>
      <c r="S69" s="9"/>
      <c r="T69" s="525">
        <v>69.989999999999995</v>
      </c>
      <c r="U69" s="151">
        <f t="shared" si="224"/>
        <v>0.55000000000000004</v>
      </c>
      <c r="V69" s="564">
        <f t="shared" ref="V69:AA69" si="246">($U$69*V20)*$T$69</f>
        <v>0</v>
      </c>
      <c r="W69" s="564">
        <f t="shared" si="246"/>
        <v>0</v>
      </c>
      <c r="X69" s="564">
        <f t="shared" si="246"/>
        <v>0</v>
      </c>
      <c r="Y69" s="564">
        <f t="shared" si="246"/>
        <v>0</v>
      </c>
      <c r="Z69" s="564">
        <f t="shared" si="246"/>
        <v>0</v>
      </c>
      <c r="AA69" s="564">
        <f t="shared" si="246"/>
        <v>0</v>
      </c>
      <c r="AB69" s="257">
        <f t="shared" ref="AB69:AG69" si="247">($U$69*AB21)*$T$69</f>
        <v>0</v>
      </c>
      <c r="AC69" s="257">
        <f t="shared" si="247"/>
        <v>0</v>
      </c>
      <c r="AD69" s="257">
        <f t="shared" si="247"/>
        <v>0</v>
      </c>
      <c r="AE69" s="257">
        <f t="shared" si="247"/>
        <v>3656.9775000000004</v>
      </c>
      <c r="AF69" s="257">
        <f t="shared" si="247"/>
        <v>10085.559000000001</v>
      </c>
      <c r="AG69" s="257">
        <f t="shared" si="247"/>
        <v>14974.360500000001</v>
      </c>
      <c r="AH69" s="237">
        <f>SUM(V69:AG69)</f>
        <v>28716.897000000004</v>
      </c>
      <c r="AI69" s="312"/>
      <c r="AJ69" s="525">
        <v>69.989999999999995</v>
      </c>
      <c r="AK69" s="151">
        <f t="shared" si="227"/>
        <v>0.55000000000000004</v>
      </c>
      <c r="AL69" s="351">
        <f>($AK$69*AL21)*$AJ$69</f>
        <v>35607.412499999999</v>
      </c>
      <c r="AM69" s="351">
        <f t="shared" ref="AM69:AW69" si="248">($AK$69*AM21)*$AJ$69</f>
        <v>79221.680999999997</v>
      </c>
      <c r="AN69" s="351">
        <f t="shared" si="248"/>
        <v>112249.962</v>
      </c>
      <c r="AO69" s="351">
        <f t="shared" si="248"/>
        <v>137309.88149999999</v>
      </c>
      <c r="AP69" s="351">
        <f t="shared" si="248"/>
        <v>156326.16450000001</v>
      </c>
      <c r="AQ69" s="351">
        <f t="shared" si="248"/>
        <v>170761.60200000001</v>
      </c>
      <c r="AR69" s="351">
        <f t="shared" si="248"/>
        <v>181809.52349999998</v>
      </c>
      <c r="AS69" s="351">
        <f t="shared" si="248"/>
        <v>190239.81900000002</v>
      </c>
      <c r="AT69" s="351">
        <f t="shared" si="248"/>
        <v>196706.89499999999</v>
      </c>
      <c r="AU69" s="351">
        <f t="shared" si="248"/>
        <v>201634.19099999999</v>
      </c>
      <c r="AV69" s="351">
        <f t="shared" si="248"/>
        <v>205483.641</v>
      </c>
      <c r="AW69" s="351">
        <f t="shared" si="248"/>
        <v>208447.71750000003</v>
      </c>
      <c r="AX69" s="350">
        <f t="shared" si="236"/>
        <v>1875798.4905000003</v>
      </c>
      <c r="AY69" s="9"/>
      <c r="AZ69" s="525">
        <v>69.989999999999995</v>
      </c>
      <c r="BA69" s="151">
        <f t="shared" si="229"/>
        <v>0.55000000000000004</v>
      </c>
      <c r="BB69" s="439">
        <f>($AZ$69*BB21)*$BA$69</f>
        <v>233969.571</v>
      </c>
      <c r="BC69" s="439">
        <f t="shared" ref="BC69:BM69" si="249">($AZ$69*BC21)*$BA$69</f>
        <v>323045.84399999998</v>
      </c>
      <c r="BD69" s="439">
        <f t="shared" si="249"/>
        <v>390488.20799999998</v>
      </c>
      <c r="BE69" s="439">
        <f t="shared" si="249"/>
        <v>441647.39850000001</v>
      </c>
      <c r="BF69" s="439">
        <f t="shared" si="249"/>
        <v>480488.34899999999</v>
      </c>
      <c r="BG69" s="439">
        <f t="shared" si="249"/>
        <v>510052.125</v>
      </c>
      <c r="BH69" s="439">
        <f t="shared" si="249"/>
        <v>532609.902</v>
      </c>
      <c r="BI69" s="439">
        <f t="shared" si="249"/>
        <v>549855.43799999997</v>
      </c>
      <c r="BJ69" s="439">
        <f t="shared" si="249"/>
        <v>563059.05150000006</v>
      </c>
      <c r="BK69" s="439">
        <f t="shared" si="249"/>
        <v>573260.09400000004</v>
      </c>
      <c r="BL69" s="439">
        <f t="shared" si="249"/>
        <v>581074.47749999992</v>
      </c>
      <c r="BM69" s="439">
        <f t="shared" si="249"/>
        <v>587156.60850000009</v>
      </c>
      <c r="BN69" s="438">
        <f t="shared" si="238"/>
        <v>5766707.0670000007</v>
      </c>
      <c r="BO69" s="9"/>
      <c r="BP69" s="525">
        <v>69.989999999999995</v>
      </c>
      <c r="BQ69" s="151">
        <f t="shared" si="231"/>
        <v>0.55000000000000004</v>
      </c>
      <c r="BR69" s="439">
        <f>($BP$69*BR21)*$BQ$69</f>
        <v>669034.41</v>
      </c>
      <c r="BS69" s="439">
        <f t="shared" ref="BS69:CC69" si="250">($BP$69*BS21)*$BQ$69</f>
        <v>753760.80450000009</v>
      </c>
      <c r="BT69" s="439">
        <f t="shared" si="250"/>
        <v>818046.61950000003</v>
      </c>
      <c r="BU69" s="439">
        <f t="shared" si="250"/>
        <v>866857.64549999998</v>
      </c>
      <c r="BV69" s="439">
        <f t="shared" si="250"/>
        <v>904004.83799999999</v>
      </c>
      <c r="BW69" s="439">
        <f t="shared" si="250"/>
        <v>932336.78999999992</v>
      </c>
      <c r="BX69" s="439">
        <f t="shared" si="250"/>
        <v>954009.19350000005</v>
      </c>
      <c r="BY69" s="439">
        <f t="shared" si="250"/>
        <v>970638.8175</v>
      </c>
      <c r="BZ69" s="439">
        <f t="shared" si="250"/>
        <v>983418.9915</v>
      </c>
      <c r="CA69" s="439">
        <f t="shared" si="250"/>
        <v>993312.0780000001</v>
      </c>
      <c r="CB69" s="439">
        <f t="shared" si="250"/>
        <v>1000933.9890000001</v>
      </c>
      <c r="CC69" s="439">
        <f t="shared" si="250"/>
        <v>1006900.6365</v>
      </c>
      <c r="CD69" s="438">
        <f t="shared" si="240"/>
        <v>10853254.813499998</v>
      </c>
      <c r="CF69" s="529"/>
      <c r="CG69" s="529"/>
    </row>
    <row r="70" spans="2:85" outlineLevel="1" x14ac:dyDescent="0.2">
      <c r="B70" s="75" t="s">
        <v>223</v>
      </c>
      <c r="C70" s="9"/>
      <c r="D70" s="151"/>
      <c r="E70" s="151"/>
      <c r="F70" s="145"/>
      <c r="G70" s="145"/>
      <c r="H70" s="145"/>
      <c r="I70" s="145"/>
      <c r="J70" s="145"/>
      <c r="K70" s="145"/>
      <c r="L70" s="145"/>
      <c r="M70" s="152"/>
      <c r="N70" s="152"/>
      <c r="O70" s="152"/>
      <c r="P70" s="152"/>
      <c r="Q70" s="152"/>
      <c r="R70" s="148"/>
      <c r="S70" s="9"/>
      <c r="T70" s="525">
        <v>99.99</v>
      </c>
      <c r="U70" s="151">
        <f t="shared" si="224"/>
        <v>0.1</v>
      </c>
      <c r="V70" s="564">
        <f t="shared" ref="V70:AA70" si="251">($U$70*V20)*$T$70</f>
        <v>0</v>
      </c>
      <c r="W70" s="564">
        <f t="shared" si="251"/>
        <v>0</v>
      </c>
      <c r="X70" s="564">
        <f t="shared" si="251"/>
        <v>0</v>
      </c>
      <c r="Y70" s="564">
        <f t="shared" si="251"/>
        <v>0</v>
      </c>
      <c r="Z70" s="564">
        <f t="shared" si="251"/>
        <v>0</v>
      </c>
      <c r="AA70" s="564">
        <f t="shared" si="251"/>
        <v>0</v>
      </c>
      <c r="AB70" s="257">
        <f t="shared" ref="AB70:AG70" si="252">($U$70*AB21)*$T$70</f>
        <v>0</v>
      </c>
      <c r="AC70" s="257">
        <f t="shared" si="252"/>
        <v>0</v>
      </c>
      <c r="AD70" s="257">
        <f t="shared" si="252"/>
        <v>0</v>
      </c>
      <c r="AE70" s="257">
        <f t="shared" si="252"/>
        <v>949.90499999999997</v>
      </c>
      <c r="AF70" s="257">
        <f t="shared" si="252"/>
        <v>2619.7380000000003</v>
      </c>
      <c r="AG70" s="257">
        <f t="shared" si="252"/>
        <v>3889.6110000000003</v>
      </c>
      <c r="AH70" s="237">
        <f>SUM(V70:AG70)</f>
        <v>7459.2540000000008</v>
      </c>
      <c r="AI70" s="312"/>
      <c r="AJ70" s="525">
        <v>99.99</v>
      </c>
      <c r="AK70" s="151">
        <f t="shared" si="227"/>
        <v>0.1</v>
      </c>
      <c r="AL70" s="351">
        <f>($AK$70*AL21)*$AJ$70</f>
        <v>9249.0749999999989</v>
      </c>
      <c r="AM70" s="351">
        <f t="shared" ref="AM70:AW70" si="253">($AK$70*AM21)*$AJ$70</f>
        <v>20577.941999999999</v>
      </c>
      <c r="AN70" s="351">
        <f t="shared" si="253"/>
        <v>29157.084000000003</v>
      </c>
      <c r="AO70" s="351">
        <f t="shared" si="253"/>
        <v>35666.433000000005</v>
      </c>
      <c r="AP70" s="351">
        <f t="shared" si="253"/>
        <v>40605.938999999998</v>
      </c>
      <c r="AQ70" s="351">
        <f t="shared" si="253"/>
        <v>44355.563999999998</v>
      </c>
      <c r="AR70" s="351">
        <f t="shared" si="253"/>
        <v>47225.277000000002</v>
      </c>
      <c r="AS70" s="351">
        <f t="shared" si="253"/>
        <v>49415.058000000005</v>
      </c>
      <c r="AT70" s="351">
        <f t="shared" si="253"/>
        <v>51094.89</v>
      </c>
      <c r="AU70" s="351">
        <f t="shared" si="253"/>
        <v>52374.762000000002</v>
      </c>
      <c r="AV70" s="351">
        <f t="shared" si="253"/>
        <v>53374.662000000004</v>
      </c>
      <c r="AW70" s="351">
        <f t="shared" si="253"/>
        <v>54144.584999999999</v>
      </c>
      <c r="AX70" s="350">
        <f t="shared" si="236"/>
        <v>487241.27100000007</v>
      </c>
      <c r="AY70" s="9"/>
      <c r="AZ70" s="525">
        <v>99.99</v>
      </c>
      <c r="BA70" s="151">
        <f t="shared" si="229"/>
        <v>0.1</v>
      </c>
      <c r="BB70" s="439">
        <f>($AZ$70*BB21)*$BA$70</f>
        <v>60773.921999999999</v>
      </c>
      <c r="BC70" s="439">
        <f t="shared" ref="BC70:BM70" si="254">($AZ$70*BC21)*$BA$70</f>
        <v>83911.608000000007</v>
      </c>
      <c r="BD70" s="439">
        <f t="shared" si="254"/>
        <v>101429.856</v>
      </c>
      <c r="BE70" s="439">
        <f t="shared" si="254"/>
        <v>114718.527</v>
      </c>
      <c r="BF70" s="439">
        <f t="shared" si="254"/>
        <v>124807.518</v>
      </c>
      <c r="BG70" s="439">
        <f t="shared" si="254"/>
        <v>132486.75</v>
      </c>
      <c r="BH70" s="439">
        <f t="shared" si="254"/>
        <v>138346.16399999999</v>
      </c>
      <c r="BI70" s="439">
        <f t="shared" si="254"/>
        <v>142825.71599999999</v>
      </c>
      <c r="BJ70" s="439">
        <f t="shared" si="254"/>
        <v>146255.37299999999</v>
      </c>
      <c r="BK70" s="439">
        <f t="shared" si="254"/>
        <v>148905.10799999998</v>
      </c>
      <c r="BL70" s="439">
        <f t="shared" si="254"/>
        <v>150934.905</v>
      </c>
      <c r="BM70" s="439">
        <f t="shared" si="254"/>
        <v>152514.747</v>
      </c>
      <c r="BN70" s="438">
        <f t="shared" si="238"/>
        <v>1497910.1939999999</v>
      </c>
      <c r="BO70" s="9"/>
      <c r="BP70" s="525">
        <v>99.99</v>
      </c>
      <c r="BQ70" s="151">
        <f t="shared" si="231"/>
        <v>0.1</v>
      </c>
      <c r="BR70" s="439">
        <f>($BP$70*BR21)*$BQ$70</f>
        <v>173782.62</v>
      </c>
      <c r="BS70" s="439">
        <f t="shared" ref="BS70:CC70" si="255">($BP$70*BS21)*$BQ$70</f>
        <v>195790.41899999999</v>
      </c>
      <c r="BT70" s="439">
        <f t="shared" si="255"/>
        <v>212488.74899999998</v>
      </c>
      <c r="BU70" s="439">
        <f t="shared" si="255"/>
        <v>225167.48100000003</v>
      </c>
      <c r="BV70" s="439">
        <f t="shared" si="255"/>
        <v>234816.51599999997</v>
      </c>
      <c r="BW70" s="439">
        <f t="shared" si="255"/>
        <v>242175.78</v>
      </c>
      <c r="BX70" s="439">
        <f t="shared" si="255"/>
        <v>247805.217</v>
      </c>
      <c r="BY70" s="439">
        <f t="shared" si="255"/>
        <v>252124.78500000003</v>
      </c>
      <c r="BZ70" s="439">
        <f t="shared" si="255"/>
        <v>255444.45299999998</v>
      </c>
      <c r="CA70" s="439">
        <f t="shared" si="255"/>
        <v>258014.196</v>
      </c>
      <c r="CB70" s="439">
        <f t="shared" si="255"/>
        <v>259993.99800000002</v>
      </c>
      <c r="CC70" s="439">
        <f t="shared" si="255"/>
        <v>261543.84299999999</v>
      </c>
      <c r="CD70" s="438">
        <f t="shared" si="240"/>
        <v>2819148.057</v>
      </c>
      <c r="CF70" s="529"/>
      <c r="CG70" s="529"/>
    </row>
    <row r="71" spans="2:85" outlineLevel="1" x14ac:dyDescent="0.2">
      <c r="B71" s="75" t="s">
        <v>224</v>
      </c>
      <c r="C71" s="9"/>
      <c r="D71" s="151"/>
      <c r="E71" s="151"/>
      <c r="F71" s="145"/>
      <c r="G71" s="145"/>
      <c r="H71" s="145"/>
      <c r="I71" s="145"/>
      <c r="J71" s="145"/>
      <c r="K71" s="145"/>
      <c r="L71" s="145"/>
      <c r="M71" s="152"/>
      <c r="N71" s="152"/>
      <c r="O71" s="152"/>
      <c r="P71" s="152"/>
      <c r="Q71" s="152"/>
      <c r="R71" s="148"/>
      <c r="S71" s="9"/>
      <c r="T71" s="525">
        <v>129.99</v>
      </c>
      <c r="U71" s="151">
        <f t="shared" si="224"/>
        <v>0.1</v>
      </c>
      <c r="V71" s="564"/>
      <c r="W71" s="564"/>
      <c r="X71" s="564"/>
      <c r="Y71" s="564"/>
      <c r="Z71" s="564"/>
      <c r="AA71" s="564"/>
      <c r="AB71" s="257"/>
      <c r="AC71" s="257"/>
      <c r="AD71" s="257"/>
      <c r="AE71" s="257"/>
      <c r="AF71" s="257"/>
      <c r="AG71" s="257"/>
      <c r="AH71" s="237"/>
      <c r="AI71" s="312"/>
      <c r="AJ71" s="525">
        <v>129.99</v>
      </c>
      <c r="AK71" s="151">
        <f t="shared" si="227"/>
        <v>0.1</v>
      </c>
      <c r="AL71" s="351">
        <f>($AK$71*AL21)*$AJ$71</f>
        <v>12024.075000000001</v>
      </c>
      <c r="AM71" s="351">
        <f t="shared" ref="AM71:AW71" si="256">($AK$71*AM21)*$AJ$71</f>
        <v>26751.942000000003</v>
      </c>
      <c r="AN71" s="351">
        <f t="shared" si="256"/>
        <v>37905.084000000003</v>
      </c>
      <c r="AO71" s="351">
        <f t="shared" si="256"/>
        <v>46367.433000000012</v>
      </c>
      <c r="AP71" s="351">
        <f t="shared" si="256"/>
        <v>52788.939000000006</v>
      </c>
      <c r="AQ71" s="351">
        <f t="shared" si="256"/>
        <v>57663.564000000006</v>
      </c>
      <c r="AR71" s="351">
        <f t="shared" si="256"/>
        <v>61394.277000000009</v>
      </c>
      <c r="AS71" s="351">
        <f t="shared" si="256"/>
        <v>64241.058000000012</v>
      </c>
      <c r="AT71" s="351">
        <f t="shared" si="256"/>
        <v>66424.89</v>
      </c>
      <c r="AU71" s="351">
        <f t="shared" si="256"/>
        <v>68088.762000000017</v>
      </c>
      <c r="AV71" s="351">
        <f t="shared" si="256"/>
        <v>69388.662000000011</v>
      </c>
      <c r="AW71" s="351">
        <f t="shared" si="256"/>
        <v>70389.585000000006</v>
      </c>
      <c r="AX71" s="350">
        <f t="shared" si="236"/>
        <v>633428.27100000007</v>
      </c>
      <c r="AY71" s="9"/>
      <c r="AZ71" s="525">
        <v>129.99</v>
      </c>
      <c r="BA71" s="151">
        <f t="shared" si="229"/>
        <v>0.1</v>
      </c>
      <c r="BB71" s="439">
        <f>($AZ$71*BB21)*$BA$71</f>
        <v>79007.92200000002</v>
      </c>
      <c r="BC71" s="439">
        <f t="shared" ref="BC71:BM71" si="257">($AZ$71*BC21)*$BA$71</f>
        <v>109087.60800000001</v>
      </c>
      <c r="BD71" s="439">
        <f t="shared" si="257"/>
        <v>131861.856</v>
      </c>
      <c r="BE71" s="439">
        <f t="shared" si="257"/>
        <v>149137.527</v>
      </c>
      <c r="BF71" s="439">
        <f t="shared" si="257"/>
        <v>162253.51800000004</v>
      </c>
      <c r="BG71" s="439">
        <f t="shared" si="257"/>
        <v>172236.75000000003</v>
      </c>
      <c r="BH71" s="439">
        <f t="shared" si="257"/>
        <v>179854.16400000002</v>
      </c>
      <c r="BI71" s="439">
        <f t="shared" si="257"/>
        <v>185677.71600000001</v>
      </c>
      <c r="BJ71" s="439">
        <f t="shared" si="257"/>
        <v>190136.37300000002</v>
      </c>
      <c r="BK71" s="439">
        <f t="shared" si="257"/>
        <v>193581.10800000001</v>
      </c>
      <c r="BL71" s="439">
        <f t="shared" si="257"/>
        <v>196219.90500000003</v>
      </c>
      <c r="BM71" s="439">
        <f t="shared" si="257"/>
        <v>198273.74700000003</v>
      </c>
      <c r="BN71" s="438">
        <f t="shared" si="238"/>
        <v>1947328.1940000004</v>
      </c>
      <c r="BO71" s="9"/>
      <c r="BP71" s="525">
        <v>129.99</v>
      </c>
      <c r="BQ71" s="151">
        <f t="shared" si="231"/>
        <v>0.1</v>
      </c>
      <c r="BR71" s="439">
        <f>($BP$71*BR21)*$BQ$71</f>
        <v>225922.62000000002</v>
      </c>
      <c r="BS71" s="439">
        <f t="shared" ref="BS71:CC71" si="258">($BP$71*BS21)*$BQ$71</f>
        <v>254533.41900000005</v>
      </c>
      <c r="BT71" s="439">
        <f t="shared" si="258"/>
        <v>276241.74900000001</v>
      </c>
      <c r="BU71" s="439">
        <f t="shared" si="258"/>
        <v>292724.48100000003</v>
      </c>
      <c r="BV71" s="439">
        <f t="shared" si="258"/>
        <v>305268.516</v>
      </c>
      <c r="BW71" s="439">
        <f t="shared" si="258"/>
        <v>314835.78000000003</v>
      </c>
      <c r="BX71" s="439">
        <f t="shared" si="258"/>
        <v>322154.21700000006</v>
      </c>
      <c r="BY71" s="439">
        <f t="shared" si="258"/>
        <v>327769.78500000003</v>
      </c>
      <c r="BZ71" s="439">
        <f t="shared" si="258"/>
        <v>332085.45300000004</v>
      </c>
      <c r="CA71" s="439">
        <f t="shared" si="258"/>
        <v>335426.19600000005</v>
      </c>
      <c r="CB71" s="439">
        <f t="shared" si="258"/>
        <v>337999.99800000008</v>
      </c>
      <c r="CC71" s="439">
        <f t="shared" si="258"/>
        <v>340014.84300000005</v>
      </c>
      <c r="CD71" s="438">
        <f t="shared" si="240"/>
        <v>3664977.057000001</v>
      </c>
      <c r="CF71" s="529"/>
      <c r="CG71" s="529"/>
    </row>
    <row r="72" spans="2:85" outlineLevel="1" x14ac:dyDescent="0.2">
      <c r="B72" s="75" t="s">
        <v>225</v>
      </c>
      <c r="C72" s="9"/>
      <c r="D72" s="151"/>
      <c r="E72" s="151"/>
      <c r="F72" s="145"/>
      <c r="G72" s="145"/>
      <c r="H72" s="145"/>
      <c r="I72" s="145"/>
      <c r="J72" s="145"/>
      <c r="K72" s="145"/>
      <c r="L72" s="145"/>
      <c r="M72" s="152"/>
      <c r="N72" s="152"/>
      <c r="O72" s="152"/>
      <c r="P72" s="152"/>
      <c r="Q72" s="152"/>
      <c r="R72" s="148"/>
      <c r="S72" s="9"/>
      <c r="T72" s="525">
        <v>199.99</v>
      </c>
      <c r="U72" s="151">
        <f t="shared" si="224"/>
        <v>0.04</v>
      </c>
      <c r="V72" s="564">
        <f>SUM(V29:V38)*U72</f>
        <v>0</v>
      </c>
      <c r="W72" s="564">
        <f t="shared" ref="W72:AG72" si="259">SUM(W29:W38)*V72</f>
        <v>0</v>
      </c>
      <c r="X72" s="564">
        <f t="shared" si="259"/>
        <v>0</v>
      </c>
      <c r="Y72" s="564">
        <f t="shared" si="259"/>
        <v>0</v>
      </c>
      <c r="Z72" s="564">
        <f t="shared" si="259"/>
        <v>0</v>
      </c>
      <c r="AA72" s="564">
        <f t="shared" si="259"/>
        <v>0</v>
      </c>
      <c r="AB72" s="257">
        <f t="shared" si="259"/>
        <v>0</v>
      </c>
      <c r="AC72" s="257">
        <f t="shared" si="259"/>
        <v>0</v>
      </c>
      <c r="AD72" s="257">
        <f t="shared" si="259"/>
        <v>0</v>
      </c>
      <c r="AE72" s="257">
        <f t="shared" si="259"/>
        <v>0</v>
      </c>
      <c r="AF72" s="257">
        <f t="shared" si="259"/>
        <v>0</v>
      </c>
      <c r="AG72" s="257">
        <f t="shared" si="259"/>
        <v>0</v>
      </c>
      <c r="AH72" s="237"/>
      <c r="AI72" s="312"/>
      <c r="AJ72" s="525">
        <v>199.99</v>
      </c>
      <c r="AK72" s="151">
        <f t="shared" si="227"/>
        <v>0.04</v>
      </c>
      <c r="AL72" s="351">
        <f>($AK$72*AL21)*$AJ$72</f>
        <v>7399.63</v>
      </c>
      <c r="AM72" s="351">
        <f t="shared" ref="AM72:AW72" si="260">($AK$72*AM21)*$AJ$72</f>
        <v>16463.176800000001</v>
      </c>
      <c r="AN72" s="351">
        <f t="shared" si="260"/>
        <v>23326.833600000002</v>
      </c>
      <c r="AO72" s="351">
        <f t="shared" si="260"/>
        <v>28534.573200000003</v>
      </c>
      <c r="AP72" s="351">
        <f t="shared" si="260"/>
        <v>32486.375599999999</v>
      </c>
      <c r="AQ72" s="351">
        <f t="shared" si="260"/>
        <v>35486.225599999998</v>
      </c>
      <c r="AR72" s="351">
        <f t="shared" si="260"/>
        <v>37782.110800000002</v>
      </c>
      <c r="AS72" s="351">
        <f t="shared" si="260"/>
        <v>39534.023200000003</v>
      </c>
      <c r="AT72" s="351">
        <f t="shared" si="260"/>
        <v>40877.956000000006</v>
      </c>
      <c r="AU72" s="351">
        <f t="shared" si="260"/>
        <v>41901.904800000004</v>
      </c>
      <c r="AV72" s="351">
        <f t="shared" si="260"/>
        <v>42701.864800000003</v>
      </c>
      <c r="AW72" s="351">
        <f t="shared" si="260"/>
        <v>43317.834000000003</v>
      </c>
      <c r="AX72" s="350">
        <f t="shared" si="236"/>
        <v>389812.50839999993</v>
      </c>
      <c r="AY72" s="9"/>
      <c r="AZ72" s="525">
        <v>199.99</v>
      </c>
      <c r="BA72" s="151">
        <f t="shared" si="229"/>
        <v>0.04</v>
      </c>
      <c r="BB72" s="439">
        <f>($AZ$72*BB21)*$BA$72</f>
        <v>48621.568800000001</v>
      </c>
      <c r="BC72" s="439">
        <f t="shared" ref="BC72:BM72" si="261">($AZ$72*BC21)*$BA$72</f>
        <v>67132.643200000006</v>
      </c>
      <c r="BD72" s="439">
        <f t="shared" si="261"/>
        <v>81147.9424</v>
      </c>
      <c r="BE72" s="439">
        <f t="shared" si="261"/>
        <v>91779.410799999998</v>
      </c>
      <c r="BF72" s="439">
        <f t="shared" si="261"/>
        <v>99851.007200000007</v>
      </c>
      <c r="BG72" s="439">
        <f t="shared" si="261"/>
        <v>105994.7</v>
      </c>
      <c r="BH72" s="439">
        <f t="shared" si="261"/>
        <v>110682.46560000001</v>
      </c>
      <c r="BI72" s="439">
        <f t="shared" si="261"/>
        <v>114266.28640000001</v>
      </c>
      <c r="BJ72" s="439">
        <f t="shared" si="261"/>
        <v>117010.1492</v>
      </c>
      <c r="BK72" s="439">
        <f t="shared" si="261"/>
        <v>119130.0432</v>
      </c>
      <c r="BL72" s="439">
        <f t="shared" si="261"/>
        <v>120753.96200000001</v>
      </c>
      <c r="BM72" s="439">
        <f t="shared" si="261"/>
        <v>122017.89880000001</v>
      </c>
      <c r="BN72" s="438">
        <f t="shared" si="238"/>
        <v>1198388.0776</v>
      </c>
      <c r="BO72" s="9"/>
      <c r="BP72" s="525">
        <v>199.99</v>
      </c>
      <c r="BQ72" s="151">
        <f t="shared" si="231"/>
        <v>0.04</v>
      </c>
      <c r="BR72" s="439">
        <f>($BP$72*BR21)*$BQ$72</f>
        <v>139033.04800000001</v>
      </c>
      <c r="BS72" s="439">
        <f t="shared" ref="BS72:CC72" si="262">($BP$72*BS21)*$BQ$72</f>
        <v>156640.16760000002</v>
      </c>
      <c r="BT72" s="439">
        <f t="shared" si="262"/>
        <v>169999.49960000001</v>
      </c>
      <c r="BU72" s="439">
        <f t="shared" si="262"/>
        <v>180142.99240000002</v>
      </c>
      <c r="BV72" s="439">
        <f t="shared" si="262"/>
        <v>187862.60640000002</v>
      </c>
      <c r="BW72" s="439">
        <f t="shared" si="262"/>
        <v>193750.31200000001</v>
      </c>
      <c r="BX72" s="439">
        <f t="shared" si="262"/>
        <v>198254.08679999999</v>
      </c>
      <c r="BY72" s="439">
        <f t="shared" si="262"/>
        <v>201709.91400000002</v>
      </c>
      <c r="BZ72" s="439">
        <f t="shared" si="262"/>
        <v>204365.78120000003</v>
      </c>
      <c r="CA72" s="439">
        <f t="shared" si="262"/>
        <v>206421.6784</v>
      </c>
      <c r="CB72" s="439">
        <f t="shared" si="262"/>
        <v>208005.59920000003</v>
      </c>
      <c r="CC72" s="439">
        <f t="shared" si="262"/>
        <v>209245.53720000002</v>
      </c>
      <c r="CD72" s="438">
        <f t="shared" si="240"/>
        <v>2255431.2228000006</v>
      </c>
      <c r="CF72" s="529"/>
      <c r="CG72" s="529"/>
    </row>
    <row r="73" spans="2:85" outlineLevel="1" x14ac:dyDescent="0.2">
      <c r="B73" s="75" t="s">
        <v>226</v>
      </c>
      <c r="C73" s="9"/>
      <c r="D73" s="151"/>
      <c r="E73" s="151"/>
      <c r="F73" s="145"/>
      <c r="G73" s="145"/>
      <c r="H73" s="145"/>
      <c r="I73" s="145"/>
      <c r="J73" s="145"/>
      <c r="K73" s="145"/>
      <c r="L73" s="145"/>
      <c r="M73" s="152"/>
      <c r="N73" s="152"/>
      <c r="O73" s="152"/>
      <c r="P73" s="152"/>
      <c r="Q73" s="152"/>
      <c r="R73" s="148"/>
      <c r="S73" s="9"/>
      <c r="T73" s="525">
        <v>299.99</v>
      </c>
      <c r="U73" s="151">
        <f t="shared" si="224"/>
        <v>0.03</v>
      </c>
      <c r="V73" s="564"/>
      <c r="W73" s="564"/>
      <c r="X73" s="564"/>
      <c r="Y73" s="564"/>
      <c r="Z73" s="564"/>
      <c r="AA73" s="564"/>
      <c r="AB73" s="257"/>
      <c r="AC73" s="257"/>
      <c r="AD73" s="257"/>
      <c r="AE73" s="257"/>
      <c r="AF73" s="257"/>
      <c r="AG73" s="257"/>
      <c r="AH73" s="237"/>
      <c r="AI73" s="312"/>
      <c r="AJ73" s="525">
        <v>299.99</v>
      </c>
      <c r="AK73" s="151">
        <f t="shared" si="227"/>
        <v>0.03</v>
      </c>
      <c r="AL73" s="351">
        <f>($AK$73*AL21)*$AJ$73</f>
        <v>8324.7224999999999</v>
      </c>
      <c r="AM73" s="351">
        <f t="shared" ref="AM73:AW73" si="263">($AK$73*AM21)*$AJ$73</f>
        <v>18521.382600000001</v>
      </c>
      <c r="AN73" s="351">
        <f t="shared" si="263"/>
        <v>26243.125199999999</v>
      </c>
      <c r="AO73" s="351">
        <f t="shared" si="263"/>
        <v>32101.929899999999</v>
      </c>
      <c r="AP73" s="351">
        <f t="shared" si="263"/>
        <v>36547.7817</v>
      </c>
      <c r="AQ73" s="351">
        <f t="shared" si="263"/>
        <v>39922.669199999997</v>
      </c>
      <c r="AR73" s="351">
        <f t="shared" si="263"/>
        <v>42505.583100000003</v>
      </c>
      <c r="AS73" s="351">
        <f t="shared" si="263"/>
        <v>44476.517399999997</v>
      </c>
      <c r="AT73" s="351">
        <f t="shared" si="263"/>
        <v>45988.466999999997</v>
      </c>
      <c r="AU73" s="351">
        <f t="shared" si="263"/>
        <v>47140.428599999999</v>
      </c>
      <c r="AV73" s="351">
        <f t="shared" si="263"/>
        <v>48040.3986</v>
      </c>
      <c r="AW73" s="351">
        <f t="shared" si="263"/>
        <v>48733.375499999995</v>
      </c>
      <c r="AX73" s="350">
        <f t="shared" si="236"/>
        <v>438546.38130000001</v>
      </c>
      <c r="AY73" s="9"/>
      <c r="AZ73" s="525">
        <v>299.99</v>
      </c>
      <c r="BA73" s="151">
        <f t="shared" si="229"/>
        <v>0.03</v>
      </c>
      <c r="BB73" s="439">
        <f>($AZ$73*BB21)*$BA$73</f>
        <v>54700.176599999999</v>
      </c>
      <c r="BC73" s="439">
        <f t="shared" ref="BC73:BM73" si="264">($AZ$73*BC21)*$BA$73</f>
        <v>75525.482399999994</v>
      </c>
      <c r="BD73" s="439">
        <f t="shared" si="264"/>
        <v>91292.9568</v>
      </c>
      <c r="BE73" s="439">
        <f t="shared" si="264"/>
        <v>103253.55809999999</v>
      </c>
      <c r="BF73" s="439">
        <f t="shared" si="264"/>
        <v>112334.25539999999</v>
      </c>
      <c r="BG73" s="439">
        <f t="shared" si="264"/>
        <v>119246.02499999999</v>
      </c>
      <c r="BH73" s="439">
        <f t="shared" si="264"/>
        <v>124519.8492</v>
      </c>
      <c r="BI73" s="439">
        <f t="shared" si="264"/>
        <v>128551.7148</v>
      </c>
      <c r="BJ73" s="439">
        <f t="shared" si="264"/>
        <v>131638.61190000002</v>
      </c>
      <c r="BK73" s="439">
        <f t="shared" si="264"/>
        <v>134023.5324</v>
      </c>
      <c r="BL73" s="439">
        <f t="shared" si="264"/>
        <v>135850.47149999999</v>
      </c>
      <c r="BM73" s="439">
        <f t="shared" si="264"/>
        <v>137272.42409999997</v>
      </c>
      <c r="BN73" s="438">
        <f t="shared" si="238"/>
        <v>1348209.0581999999</v>
      </c>
      <c r="BO73" s="9"/>
      <c r="BP73" s="525">
        <v>299.99</v>
      </c>
      <c r="BQ73" s="151">
        <f t="shared" si="231"/>
        <v>0.03</v>
      </c>
      <c r="BR73" s="439">
        <f>($BP$73*BR21)*$BQ$73</f>
        <v>156414.78599999999</v>
      </c>
      <c r="BS73" s="439">
        <f t="shared" ref="BS73:CC73" si="265">($BP$73*BS21)*$BQ$73</f>
        <v>176223.1257</v>
      </c>
      <c r="BT73" s="439">
        <f t="shared" si="265"/>
        <v>191252.62469999999</v>
      </c>
      <c r="BU73" s="439">
        <f t="shared" si="265"/>
        <v>202664.24430000002</v>
      </c>
      <c r="BV73" s="439">
        <f t="shared" si="265"/>
        <v>211348.95480000001</v>
      </c>
      <c r="BW73" s="439">
        <f t="shared" si="265"/>
        <v>217972.734</v>
      </c>
      <c r="BX73" s="439">
        <f t="shared" si="265"/>
        <v>223039.56509999998</v>
      </c>
      <c r="BY73" s="439">
        <f t="shared" si="265"/>
        <v>226927.43550000002</v>
      </c>
      <c r="BZ73" s="439">
        <f t="shared" si="265"/>
        <v>229915.33590000001</v>
      </c>
      <c r="CA73" s="439">
        <f t="shared" si="265"/>
        <v>232228.25879999998</v>
      </c>
      <c r="CB73" s="439">
        <f t="shared" si="265"/>
        <v>234010.19940000001</v>
      </c>
      <c r="CC73" s="439">
        <f t="shared" si="265"/>
        <v>235405.15290000002</v>
      </c>
      <c r="CD73" s="438">
        <f t="shared" si="240"/>
        <v>2537402.4171000002</v>
      </c>
      <c r="CF73" s="529"/>
      <c r="CG73" s="529"/>
    </row>
    <row r="74" spans="2:85" outlineLevel="1" x14ac:dyDescent="0.2">
      <c r="B74" s="75" t="s">
        <v>226</v>
      </c>
      <c r="C74" s="9"/>
      <c r="D74" s="151"/>
      <c r="E74" s="151"/>
      <c r="F74" s="145"/>
      <c r="G74" s="145"/>
      <c r="H74" s="145"/>
      <c r="I74" s="145"/>
      <c r="J74" s="145"/>
      <c r="K74" s="145"/>
      <c r="L74" s="145"/>
      <c r="M74" s="152"/>
      <c r="N74" s="152"/>
      <c r="O74" s="152"/>
      <c r="P74" s="152"/>
      <c r="Q74" s="152"/>
      <c r="R74" s="148"/>
      <c r="S74" s="9"/>
      <c r="T74" s="525">
        <v>649.99</v>
      </c>
      <c r="U74" s="151">
        <f t="shared" si="224"/>
        <v>0.02</v>
      </c>
      <c r="V74" s="564"/>
      <c r="W74" s="564"/>
      <c r="X74" s="564"/>
      <c r="Y74" s="564"/>
      <c r="Z74" s="564"/>
      <c r="AA74" s="564"/>
      <c r="AB74" s="257"/>
      <c r="AC74" s="257"/>
      <c r="AD74" s="257"/>
      <c r="AE74" s="257"/>
      <c r="AF74" s="257"/>
      <c r="AG74" s="257"/>
      <c r="AH74" s="237"/>
      <c r="AI74" s="312"/>
      <c r="AJ74" s="525">
        <v>649.99</v>
      </c>
      <c r="AK74" s="151">
        <f t="shared" si="227"/>
        <v>0.02</v>
      </c>
      <c r="AL74" s="351">
        <f>($AK$74*AL21)*$AJ$74</f>
        <v>12024.815000000001</v>
      </c>
      <c r="AM74" s="351">
        <f t="shared" ref="AM74:AW74" si="266">($AK$74*AM21)*$AJ$74</f>
        <v>26753.588400000004</v>
      </c>
      <c r="AN74" s="351">
        <f t="shared" si="266"/>
        <v>37907.416799999999</v>
      </c>
      <c r="AO74" s="351">
        <f t="shared" si="266"/>
        <v>46370.286599999999</v>
      </c>
      <c r="AP74" s="351">
        <f t="shared" si="266"/>
        <v>52792.1878</v>
      </c>
      <c r="AQ74" s="351">
        <f t="shared" si="266"/>
        <v>57667.112800000003</v>
      </c>
      <c r="AR74" s="351">
        <f t="shared" si="266"/>
        <v>61398.055400000005</v>
      </c>
      <c r="AS74" s="351">
        <f t="shared" si="266"/>
        <v>64245.011600000005</v>
      </c>
      <c r="AT74" s="351">
        <f t="shared" si="266"/>
        <v>66428.978000000003</v>
      </c>
      <c r="AU74" s="351">
        <f t="shared" si="266"/>
        <v>68092.952400000009</v>
      </c>
      <c r="AV74" s="351">
        <f t="shared" si="266"/>
        <v>69392.932400000005</v>
      </c>
      <c r="AW74" s="351">
        <f t="shared" si="266"/>
        <v>70393.917000000001</v>
      </c>
      <c r="AX74" s="350">
        <f t="shared" si="236"/>
        <v>633467.25420000008</v>
      </c>
      <c r="AY74" s="9"/>
      <c r="AZ74" s="525">
        <v>649.99</v>
      </c>
      <c r="BA74" s="565">
        <f t="shared" si="229"/>
        <v>0.02</v>
      </c>
      <c r="BB74" s="439">
        <f>($AZ$74*BB21)*$BA$74</f>
        <v>79012.784400000004</v>
      </c>
      <c r="BC74" s="439">
        <f t="shared" ref="BC74:BM74" si="267">($AZ$74*BC21)*$BA$74</f>
        <v>109094.32160000001</v>
      </c>
      <c r="BD74" s="439">
        <f t="shared" si="267"/>
        <v>131869.9712</v>
      </c>
      <c r="BE74" s="439">
        <f t="shared" si="267"/>
        <v>149146.70540000001</v>
      </c>
      <c r="BF74" s="439">
        <f t="shared" si="267"/>
        <v>162263.5036</v>
      </c>
      <c r="BG74" s="439">
        <f t="shared" si="267"/>
        <v>172247.35</v>
      </c>
      <c r="BH74" s="439">
        <f t="shared" si="267"/>
        <v>179865.23280000003</v>
      </c>
      <c r="BI74" s="439">
        <f t="shared" si="267"/>
        <v>185689.14320000002</v>
      </c>
      <c r="BJ74" s="439">
        <f t="shared" si="267"/>
        <v>190148.07460000002</v>
      </c>
      <c r="BK74" s="439">
        <f t="shared" si="267"/>
        <v>193593.02160000001</v>
      </c>
      <c r="BL74" s="439">
        <f t="shared" si="267"/>
        <v>196231.98100000003</v>
      </c>
      <c r="BM74" s="439">
        <f t="shared" si="267"/>
        <v>198285.94940000001</v>
      </c>
      <c r="BN74" s="438">
        <f t="shared" si="238"/>
        <v>1947448.0388</v>
      </c>
      <c r="BO74" s="9"/>
      <c r="BP74" s="525">
        <v>649.99</v>
      </c>
      <c r="BQ74" s="565">
        <f t="shared" si="231"/>
        <v>0.02</v>
      </c>
      <c r="BR74" s="439">
        <f>($BP$74*BR21)*$BQ$74</f>
        <v>225936.52399999998</v>
      </c>
      <c r="BS74" s="439">
        <f t="shared" ref="BS74:CC74" si="268">($BP$74*BS21)*$BQ$74</f>
        <v>254549.08379999999</v>
      </c>
      <c r="BT74" s="439">
        <f t="shared" si="268"/>
        <v>276258.74979999999</v>
      </c>
      <c r="BU74" s="439">
        <f t="shared" si="268"/>
        <v>292742.49619999999</v>
      </c>
      <c r="BV74" s="439">
        <f t="shared" si="268"/>
        <v>305287.30320000002</v>
      </c>
      <c r="BW74" s="439">
        <f t="shared" si="268"/>
        <v>314855.15600000002</v>
      </c>
      <c r="BX74" s="439">
        <f t="shared" si="268"/>
        <v>322174.04340000002</v>
      </c>
      <c r="BY74" s="439">
        <f t="shared" si="268"/>
        <v>327789.95699999999</v>
      </c>
      <c r="BZ74" s="439">
        <f t="shared" si="268"/>
        <v>332105.89059999998</v>
      </c>
      <c r="CA74" s="439">
        <f t="shared" si="268"/>
        <v>335446.83920000005</v>
      </c>
      <c r="CB74" s="439">
        <f t="shared" si="268"/>
        <v>338020.79960000003</v>
      </c>
      <c r="CC74" s="439">
        <f t="shared" si="268"/>
        <v>340035.76860000001</v>
      </c>
      <c r="CD74" s="438">
        <f t="shared" si="240"/>
        <v>3665202.6114000003</v>
      </c>
      <c r="CF74" s="529"/>
      <c r="CG74" s="529"/>
    </row>
    <row r="75" spans="2:85" outlineLevel="1" x14ac:dyDescent="0.2">
      <c r="B75" s="75" t="s">
        <v>227</v>
      </c>
      <c r="C75" s="9"/>
      <c r="D75" s="151"/>
      <c r="E75" s="151"/>
      <c r="F75" s="145"/>
      <c r="G75" s="145"/>
      <c r="H75" s="145"/>
      <c r="I75" s="145"/>
      <c r="J75" s="145"/>
      <c r="K75" s="145"/>
      <c r="L75" s="145"/>
      <c r="M75" s="152"/>
      <c r="N75" s="152"/>
      <c r="O75" s="152"/>
      <c r="P75" s="152"/>
      <c r="Q75" s="152"/>
      <c r="R75" s="148"/>
      <c r="S75" s="9"/>
      <c r="T75" s="525">
        <v>1250</v>
      </c>
      <c r="U75" s="151">
        <f t="shared" si="224"/>
        <v>5.0000000000000001E-3</v>
      </c>
      <c r="V75" s="564"/>
      <c r="W75" s="564"/>
      <c r="X75" s="564"/>
      <c r="Y75" s="564"/>
      <c r="Z75" s="564"/>
      <c r="AA75" s="564"/>
      <c r="AB75" s="257"/>
      <c r="AC75" s="257"/>
      <c r="AD75" s="257"/>
      <c r="AE75" s="257"/>
      <c r="AF75" s="257"/>
      <c r="AG75" s="257"/>
      <c r="AH75" s="237"/>
      <c r="AI75" s="312"/>
      <c r="AJ75" s="525">
        <v>1250</v>
      </c>
      <c r="AK75" s="151">
        <f t="shared" si="227"/>
        <v>5.0000000000000001E-3</v>
      </c>
      <c r="AL75" s="351">
        <f>($AK$75*AL21)*$AJ$75</f>
        <v>5781.25</v>
      </c>
      <c r="AM75" s="351">
        <f t="shared" ref="AM75:AW75" si="269">($AK$75*AM21)*$AJ$75</f>
        <v>12862.500000000002</v>
      </c>
      <c r="AN75" s="351">
        <f t="shared" si="269"/>
        <v>18225</v>
      </c>
      <c r="AO75" s="351">
        <f t="shared" si="269"/>
        <v>22293.75</v>
      </c>
      <c r="AP75" s="351">
        <f t="shared" si="269"/>
        <v>25381.25</v>
      </c>
      <c r="AQ75" s="351">
        <f t="shared" si="269"/>
        <v>27725</v>
      </c>
      <c r="AR75" s="351">
        <f t="shared" si="269"/>
        <v>29518.750000000004</v>
      </c>
      <c r="AS75" s="351">
        <f t="shared" si="269"/>
        <v>30887.5</v>
      </c>
      <c r="AT75" s="351">
        <f t="shared" si="269"/>
        <v>31937.5</v>
      </c>
      <c r="AU75" s="351">
        <f t="shared" si="269"/>
        <v>32737.5</v>
      </c>
      <c r="AV75" s="351">
        <f t="shared" si="269"/>
        <v>33362.5</v>
      </c>
      <c r="AW75" s="351">
        <f t="shared" si="269"/>
        <v>33843.75</v>
      </c>
      <c r="AX75" s="350">
        <f t="shared" si="236"/>
        <v>304556.25</v>
      </c>
      <c r="AY75" s="9"/>
      <c r="AZ75" s="525">
        <v>1250</v>
      </c>
      <c r="BA75" s="565">
        <f t="shared" si="229"/>
        <v>5.0000000000000001E-3</v>
      </c>
      <c r="BB75" s="439">
        <f>($AZ$75*BB21)*$BA$75</f>
        <v>37987.5</v>
      </c>
      <c r="BC75" s="439">
        <f t="shared" ref="BC75:BM75" si="270">($AZ$75*BC21)*$BA$75</f>
        <v>52450</v>
      </c>
      <c r="BD75" s="439">
        <f t="shared" si="270"/>
        <v>63400</v>
      </c>
      <c r="BE75" s="439">
        <f t="shared" si="270"/>
        <v>71706.25</v>
      </c>
      <c r="BF75" s="439">
        <f t="shared" si="270"/>
        <v>78012.5</v>
      </c>
      <c r="BG75" s="439">
        <f t="shared" si="270"/>
        <v>82812.5</v>
      </c>
      <c r="BH75" s="439">
        <f t="shared" si="270"/>
        <v>86475</v>
      </c>
      <c r="BI75" s="439">
        <f t="shared" si="270"/>
        <v>89275</v>
      </c>
      <c r="BJ75" s="439">
        <f t="shared" si="270"/>
        <v>91418.75</v>
      </c>
      <c r="BK75" s="439">
        <f t="shared" si="270"/>
        <v>93075</v>
      </c>
      <c r="BL75" s="439">
        <f t="shared" si="270"/>
        <v>94343.75</v>
      </c>
      <c r="BM75" s="439">
        <f t="shared" si="270"/>
        <v>95331.25</v>
      </c>
      <c r="BN75" s="438">
        <f t="shared" si="238"/>
        <v>936287.5</v>
      </c>
      <c r="BO75" s="9"/>
      <c r="BP75" s="525">
        <v>1250</v>
      </c>
      <c r="BQ75" s="565">
        <f t="shared" si="231"/>
        <v>5.0000000000000001E-3</v>
      </c>
      <c r="BR75" s="439">
        <f>($BP$75*BR21)*$BQ$75</f>
        <v>108625</v>
      </c>
      <c r="BS75" s="439">
        <f t="shared" ref="BS75:CC75" si="271">($BP$75*BS21)*$BQ$75</f>
        <v>122381.25</v>
      </c>
      <c r="BT75" s="439">
        <f t="shared" si="271"/>
        <v>132818.75</v>
      </c>
      <c r="BU75" s="439">
        <f t="shared" si="271"/>
        <v>140743.75</v>
      </c>
      <c r="BV75" s="439">
        <f t="shared" si="271"/>
        <v>146775</v>
      </c>
      <c r="BW75" s="439">
        <f t="shared" si="271"/>
        <v>151375</v>
      </c>
      <c r="BX75" s="439">
        <f t="shared" si="271"/>
        <v>154893.75</v>
      </c>
      <c r="BY75" s="439">
        <f t="shared" si="271"/>
        <v>157593.75</v>
      </c>
      <c r="BZ75" s="439">
        <f t="shared" si="271"/>
        <v>159668.75</v>
      </c>
      <c r="CA75" s="439">
        <f t="shared" si="271"/>
        <v>161275</v>
      </c>
      <c r="CB75" s="439">
        <f t="shared" si="271"/>
        <v>162512.5</v>
      </c>
      <c r="CC75" s="439">
        <f t="shared" si="271"/>
        <v>163481.25</v>
      </c>
      <c r="CD75" s="438">
        <f t="shared" si="240"/>
        <v>1762143.75</v>
      </c>
      <c r="CF75" s="529"/>
      <c r="CG75" s="529"/>
    </row>
    <row r="76" spans="2:85" outlineLevel="1" x14ac:dyDescent="0.2">
      <c r="B76" s="75"/>
      <c r="C76" s="9"/>
      <c r="D76" s="151"/>
      <c r="E76" s="151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8"/>
      <c r="T76" s="549"/>
      <c r="U76" s="52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37">
        <f t="shared" ref="AH76:AH81" si="272">SUM(V76:AG76)</f>
        <v>0</v>
      </c>
      <c r="AI76" s="9"/>
      <c r="AJ76" s="526"/>
      <c r="AK76" s="527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0">
        <f t="shared" ref="AX76:AX81" si="273">SUM(AL76:AW76)</f>
        <v>0</v>
      </c>
      <c r="AY76" s="9"/>
      <c r="AZ76" s="526"/>
      <c r="BA76" s="527"/>
      <c r="BB76" s="439"/>
      <c r="BC76" s="439"/>
      <c r="BD76" s="439"/>
      <c r="BE76" s="439"/>
      <c r="BF76" s="439"/>
      <c r="BG76" s="439"/>
      <c r="BH76" s="439"/>
      <c r="BI76" s="439"/>
      <c r="BJ76" s="439"/>
      <c r="BK76" s="439"/>
      <c r="BL76" s="439"/>
      <c r="BM76" s="439"/>
      <c r="BN76" s="438">
        <f t="shared" ref="BN76:BN81" si="274">SUM(BB76:BM76)</f>
        <v>0</v>
      </c>
      <c r="BO76" s="9"/>
      <c r="BP76" s="526"/>
      <c r="BQ76" s="527"/>
      <c r="BR76" s="439"/>
      <c r="BS76" s="439"/>
      <c r="BT76" s="439"/>
      <c r="BU76" s="439"/>
      <c r="BV76" s="439"/>
      <c r="BW76" s="439"/>
      <c r="BX76" s="439"/>
      <c r="BY76" s="439"/>
      <c r="BZ76" s="439"/>
      <c r="CA76" s="439"/>
      <c r="CB76" s="439"/>
      <c r="CC76" s="439"/>
      <c r="CD76" s="438">
        <f t="shared" ref="CD76:CD81" si="275">SUM(BR76:CC76)</f>
        <v>0</v>
      </c>
    </row>
    <row r="77" spans="2:85" s="160" customFormat="1" x14ac:dyDescent="0.2">
      <c r="B77" s="154" t="s">
        <v>214</v>
      </c>
      <c r="C77" s="155"/>
      <c r="D77" s="155"/>
      <c r="E77" s="155"/>
      <c r="F77" s="156"/>
      <c r="G77" s="157"/>
      <c r="H77" s="157"/>
      <c r="I77" s="157"/>
      <c r="J77" s="157"/>
      <c r="K77" s="157"/>
      <c r="L77" s="157"/>
      <c r="M77" s="157">
        <f>SUM(M29:M41)</f>
        <v>0</v>
      </c>
      <c r="N77" s="157">
        <f>SUM(N29:N41)</f>
        <v>0</v>
      </c>
      <c r="O77" s="157">
        <f>SUM(O29:O41)</f>
        <v>0</v>
      </c>
      <c r="P77" s="157">
        <f>SUM(P29:P41)</f>
        <v>0</v>
      </c>
      <c r="Q77" s="157">
        <f>SUM(Q29:Q41)</f>
        <v>0</v>
      </c>
      <c r="R77" s="158">
        <f>SUM(M77:Q77)</f>
        <v>0</v>
      </c>
      <c r="S77" s="155"/>
      <c r="T77" s="155"/>
      <c r="U77" s="155"/>
      <c r="V77" s="238">
        <f t="shared" ref="V77:AA77" si="276">SUM(V39:V41)+V62+SUM(V66:V75)</f>
        <v>0</v>
      </c>
      <c r="W77" s="238">
        <f t="shared" si="276"/>
        <v>0</v>
      </c>
      <c r="X77" s="238">
        <f t="shared" si="276"/>
        <v>0</v>
      </c>
      <c r="Y77" s="238">
        <f t="shared" si="276"/>
        <v>0</v>
      </c>
      <c r="Z77" s="238">
        <f t="shared" si="276"/>
        <v>0</v>
      </c>
      <c r="AA77" s="238">
        <f t="shared" si="276"/>
        <v>0</v>
      </c>
      <c r="AB77" s="238">
        <f t="shared" ref="AB77:AG77" si="277">SUM(AB66:AB75)+SUM(AB39:AB53)</f>
        <v>0</v>
      </c>
      <c r="AC77" s="238">
        <f t="shared" si="277"/>
        <v>0</v>
      </c>
      <c r="AD77" s="238">
        <f t="shared" si="277"/>
        <v>0</v>
      </c>
      <c r="AE77" s="238">
        <f t="shared" si="277"/>
        <v>6355.24</v>
      </c>
      <c r="AF77" s="238">
        <f t="shared" si="277"/>
        <v>17517.029000000002</v>
      </c>
      <c r="AG77" s="238">
        <f t="shared" si="277"/>
        <v>25981.981750000003</v>
      </c>
      <c r="AH77" s="239">
        <f>SUM(V77:AG77)</f>
        <v>49854.250750000007</v>
      </c>
      <c r="AI77" s="155"/>
      <c r="AJ77" s="155"/>
      <c r="AK77" s="155"/>
      <c r="AL77" s="562">
        <f>SUM(AL66:AL75)+SUM(AL39:AL53)</f>
        <v>117342.706775</v>
      </c>
      <c r="AM77" s="562">
        <f t="shared" ref="AM77:AV77" si="278">SUM(AM66:AM75)+SUM(AM39:AM53)</f>
        <v>261084.59087812505</v>
      </c>
      <c r="AN77" s="562">
        <f t="shared" si="278"/>
        <v>369941.50781835942</v>
      </c>
      <c r="AO77" s="562">
        <f t="shared" si="278"/>
        <v>452539.0600410644</v>
      </c>
      <c r="AP77" s="562">
        <f t="shared" si="278"/>
        <v>515219.67348593142</v>
      </c>
      <c r="AQ77" s="562">
        <f t="shared" si="278"/>
        <v>562803.64315019001</v>
      </c>
      <c r="AR77" s="562">
        <f t="shared" si="278"/>
        <v>599223.33805641625</v>
      </c>
      <c r="AS77" s="562">
        <f t="shared" si="278"/>
        <v>627015.84894936427</v>
      </c>
      <c r="AT77" s="562">
        <f t="shared" si="278"/>
        <v>648337.71043069381</v>
      </c>
      <c r="AU77" s="562">
        <f t="shared" si="278"/>
        <v>664584.38682685699</v>
      </c>
      <c r="AV77" s="562">
        <f t="shared" si="278"/>
        <v>677278.15347349981</v>
      </c>
      <c r="AW77" s="562">
        <f>SUM(AW66:AW75)+SUM(AW39:AW53)</f>
        <v>687053.38348931237</v>
      </c>
      <c r="AX77" s="353">
        <f>SUM(AL77:AW77)</f>
        <v>6182424.003374815</v>
      </c>
      <c r="AY77" s="155"/>
      <c r="AZ77" s="155"/>
      <c r="BA77" s="155"/>
      <c r="BB77" s="563">
        <f>SUM(BB66:BB75)+SUM(BB39:BB53)</f>
        <v>789429.16365870391</v>
      </c>
      <c r="BC77" s="563">
        <f t="shared" ref="BC77:BM77" si="279">SUM(BC66:BC75)+SUM(BC39:BC53)</f>
        <v>1090000.6877985883</v>
      </c>
      <c r="BD77" s="563">
        <f t="shared" si="279"/>
        <v>1317587.4296459868</v>
      </c>
      <c r="BE77" s="563">
        <f t="shared" si="279"/>
        <v>1490238.8563624606</v>
      </c>
      <c r="BF77" s="563">
        <f t="shared" si="279"/>
        <v>1621330.0171018755</v>
      </c>
      <c r="BG77" s="563">
        <f t="shared" si="279"/>
        <v>1721119.6310113631</v>
      </c>
      <c r="BH77" s="563">
        <f t="shared" si="279"/>
        <v>1797269.4665821651</v>
      </c>
      <c r="BI77" s="563">
        <f t="shared" si="279"/>
        <v>1855493.5557316164</v>
      </c>
      <c r="BJ77" s="563">
        <f t="shared" si="279"/>
        <v>1900077.5668373867</v>
      </c>
      <c r="BK77" s="563">
        <f t="shared" si="279"/>
        <v>1934528.0132924356</v>
      </c>
      <c r="BL77" s="563">
        <f t="shared" si="279"/>
        <v>1960923.0788031034</v>
      </c>
      <c r="BM77" s="563">
        <f t="shared" si="279"/>
        <v>1981470.6884124377</v>
      </c>
      <c r="BN77" s="441">
        <f t="shared" si="274"/>
        <v>19459468.155238125</v>
      </c>
      <c r="BO77" s="155"/>
      <c r="BP77" s="155"/>
      <c r="BQ77" s="155"/>
      <c r="BR77" s="442">
        <f>SUM(BR66:BR75)+SUM(BR39:BR53)</f>
        <v>2259959.8010949111</v>
      </c>
      <c r="BS77" s="442">
        <f t="shared" ref="BS77:BX77" si="280">SUM(BS66:BS75)+SUM(BS39:BS53)</f>
        <v>2548016.9828705471</v>
      </c>
      <c r="BT77" s="442">
        <f t="shared" si="280"/>
        <v>2766844.6930867285</v>
      </c>
      <c r="BU77" s="442">
        <f t="shared" si="280"/>
        <v>2933227.7267008875</v>
      </c>
      <c r="BV77" s="442">
        <f t="shared" si="280"/>
        <v>3060051.2756632767</v>
      </c>
      <c r="BW77" s="442">
        <f t="shared" si="280"/>
        <v>3156950.6769178668</v>
      </c>
      <c r="BX77" s="442">
        <f t="shared" si="280"/>
        <v>3231220.7669156333</v>
      </c>
      <c r="BY77" s="442">
        <f>SUM(BY66:BY75)+SUM(BY39:BY53)</f>
        <v>3288335.6608511796</v>
      </c>
      <c r="BZ77" s="442">
        <f>SUM(BZ66:BZ75)+SUM(BZ39:BZ53)</f>
        <v>3332338.6404447821</v>
      </c>
      <c r="CA77" s="442">
        <f>SUM(CA66:CA75)+SUM(CA39:CA53)</f>
        <v>3366491.6712391847</v>
      </c>
      <c r="CB77" s="442">
        <f>SUM(CB66:CB75)+SUM(CB39:CB53)</f>
        <v>3392886.1742467866</v>
      </c>
      <c r="CC77" s="442">
        <f>SUM(CC66:CC75)+SUM(CC39:CC53)</f>
        <v>3413611.819053438</v>
      </c>
      <c r="CD77" s="441">
        <f t="shared" si="275"/>
        <v>36749935.889085226</v>
      </c>
    </row>
    <row r="78" spans="2:85" s="160" customFormat="1" hidden="1" outlineLevel="1" x14ac:dyDescent="0.2">
      <c r="B78" s="161" t="s">
        <v>209</v>
      </c>
      <c r="C78" s="155"/>
      <c r="D78" s="162"/>
      <c r="E78" s="162"/>
      <c r="F78" s="156"/>
      <c r="G78" s="157"/>
      <c r="H78" s="157"/>
      <c r="I78" s="157"/>
      <c r="J78" s="157"/>
      <c r="K78" s="157"/>
      <c r="L78" s="157"/>
      <c r="M78" s="157">
        <f>M77-M79</f>
        <v>0</v>
      </c>
      <c r="N78" s="157">
        <f>N77-N79</f>
        <v>0</v>
      </c>
      <c r="O78" s="157">
        <f>O77-O79</f>
        <v>0</v>
      </c>
      <c r="P78" s="157">
        <f>P77-P79</f>
        <v>0</v>
      </c>
      <c r="Q78" s="157">
        <f>Q77-Q79</f>
        <v>0</v>
      </c>
      <c r="R78" s="163">
        <f>SUM(M78:Q78)</f>
        <v>0</v>
      </c>
      <c r="S78" s="155"/>
      <c r="T78" s="162"/>
      <c r="U78" s="162"/>
      <c r="V78" s="238">
        <f t="shared" ref="V78:AG78" si="281">SUM(V29:V38)*0.9</f>
        <v>0</v>
      </c>
      <c r="W78" s="238">
        <f t="shared" si="281"/>
        <v>0</v>
      </c>
      <c r="X78" s="238">
        <f t="shared" si="281"/>
        <v>0</v>
      </c>
      <c r="Y78" s="238">
        <f t="shared" si="281"/>
        <v>0</v>
      </c>
      <c r="Z78" s="238">
        <f t="shared" si="281"/>
        <v>0</v>
      </c>
      <c r="AA78" s="238">
        <f t="shared" si="281"/>
        <v>0</v>
      </c>
      <c r="AB78" s="238">
        <f t="shared" si="281"/>
        <v>0</v>
      </c>
      <c r="AC78" s="238">
        <f t="shared" si="281"/>
        <v>0</v>
      </c>
      <c r="AD78" s="238">
        <f t="shared" si="281"/>
        <v>0</v>
      </c>
      <c r="AE78" s="238">
        <f t="shared" si="281"/>
        <v>5730.75</v>
      </c>
      <c r="AF78" s="238">
        <f t="shared" si="281"/>
        <v>15759.5625</v>
      </c>
      <c r="AG78" s="238">
        <f t="shared" si="281"/>
        <v>23281.171875</v>
      </c>
      <c r="AH78" s="239">
        <f t="shared" si="272"/>
        <v>44771.484375</v>
      </c>
      <c r="AI78" s="155"/>
      <c r="AJ78" s="162"/>
      <c r="AK78" s="162"/>
      <c r="AL78" s="352">
        <f t="shared" ref="AL78:AW78" si="282">SUM(AL29:AL38)*0.9</f>
        <v>64102.5</v>
      </c>
      <c r="AM78" s="352">
        <f t="shared" si="282"/>
        <v>142619.4</v>
      </c>
      <c r="AN78" s="352">
        <f t="shared" si="282"/>
        <v>202078.80000000002</v>
      </c>
      <c r="AO78" s="352">
        <f t="shared" si="282"/>
        <v>247193.1</v>
      </c>
      <c r="AP78" s="352">
        <f t="shared" si="282"/>
        <v>281427.3</v>
      </c>
      <c r="AQ78" s="352">
        <f t="shared" si="282"/>
        <v>307414.8</v>
      </c>
      <c r="AR78" s="352">
        <f t="shared" si="282"/>
        <v>327303.90000000002</v>
      </c>
      <c r="AS78" s="352">
        <f t="shared" si="282"/>
        <v>342480.60000000003</v>
      </c>
      <c r="AT78" s="352">
        <f t="shared" si="282"/>
        <v>354123</v>
      </c>
      <c r="AU78" s="352">
        <f t="shared" si="282"/>
        <v>362993.4</v>
      </c>
      <c r="AV78" s="352">
        <f t="shared" si="282"/>
        <v>369923.4</v>
      </c>
      <c r="AW78" s="352">
        <f t="shared" si="282"/>
        <v>375259.5</v>
      </c>
      <c r="AX78" s="353">
        <f t="shared" si="273"/>
        <v>3376919.7</v>
      </c>
      <c r="AY78" s="155"/>
      <c r="AZ78" s="162"/>
      <c r="BA78" s="162"/>
      <c r="BB78" s="440">
        <f t="shared" ref="BB78:BM78" si="283">SUM(BB29:BB38)*0.9</f>
        <v>421205.4</v>
      </c>
      <c r="BC78" s="440">
        <f t="shared" si="283"/>
        <v>581565.6</v>
      </c>
      <c r="BD78" s="440">
        <f t="shared" si="283"/>
        <v>702979.20000000007</v>
      </c>
      <c r="BE78" s="440">
        <f t="shared" si="283"/>
        <v>795078.9</v>
      </c>
      <c r="BF78" s="440">
        <f t="shared" si="283"/>
        <v>865002.6</v>
      </c>
      <c r="BG78" s="440">
        <f t="shared" si="283"/>
        <v>918225</v>
      </c>
      <c r="BH78" s="440">
        <f t="shared" si="283"/>
        <v>958834.8</v>
      </c>
      <c r="BI78" s="440">
        <f t="shared" si="283"/>
        <v>989881.20000000007</v>
      </c>
      <c r="BJ78" s="440">
        <f t="shared" si="283"/>
        <v>1013651.1</v>
      </c>
      <c r="BK78" s="440">
        <f t="shared" si="283"/>
        <v>1032015.6</v>
      </c>
      <c r="BL78" s="440">
        <f t="shared" si="283"/>
        <v>1046083.5</v>
      </c>
      <c r="BM78" s="440">
        <f t="shared" si="283"/>
        <v>1057032.9000000001</v>
      </c>
      <c r="BN78" s="441">
        <f t="shared" si="274"/>
        <v>10381555.799999999</v>
      </c>
      <c r="BO78" s="155"/>
      <c r="BP78" s="162"/>
      <c r="BQ78" s="162"/>
      <c r="BR78" s="440">
        <f t="shared" ref="BR78:CC78" si="284">SUM(BR29:BR38)*0.9</f>
        <v>1204434</v>
      </c>
      <c r="BS78" s="440">
        <f t="shared" si="284"/>
        <v>1356963.3</v>
      </c>
      <c r="BT78" s="440">
        <f t="shared" si="284"/>
        <v>1472694.3</v>
      </c>
      <c r="BU78" s="440">
        <f t="shared" si="284"/>
        <v>1560566.7</v>
      </c>
      <c r="BV78" s="440">
        <f t="shared" si="284"/>
        <v>1627441.2</v>
      </c>
      <c r="BW78" s="440">
        <f t="shared" si="284"/>
        <v>1678446</v>
      </c>
      <c r="BX78" s="440">
        <f t="shared" si="284"/>
        <v>1717461.9000000001</v>
      </c>
      <c r="BY78" s="440">
        <f t="shared" si="284"/>
        <v>1747399.5</v>
      </c>
      <c r="BZ78" s="440">
        <f t="shared" si="284"/>
        <v>1770407.1</v>
      </c>
      <c r="CA78" s="440">
        <f t="shared" si="284"/>
        <v>1788217.2</v>
      </c>
      <c r="CB78" s="440">
        <f t="shared" si="284"/>
        <v>1801938.6</v>
      </c>
      <c r="CC78" s="440">
        <f t="shared" si="284"/>
        <v>1812680.1</v>
      </c>
      <c r="CD78" s="441">
        <f t="shared" si="275"/>
        <v>19538649.900000002</v>
      </c>
    </row>
    <row r="79" spans="2:85" s="160" customFormat="1" hidden="1" outlineLevel="1" x14ac:dyDescent="0.2">
      <c r="B79" s="165" t="s">
        <v>211</v>
      </c>
      <c r="C79" s="166"/>
      <c r="D79" s="166"/>
      <c r="E79" s="166"/>
      <c r="F79" s="167"/>
      <c r="G79" s="168"/>
      <c r="H79" s="168"/>
      <c r="I79" s="168"/>
      <c r="J79" s="168"/>
      <c r="K79" s="168"/>
      <c r="L79" s="168"/>
      <c r="M79" s="168">
        <f>M39+M62</f>
        <v>0</v>
      </c>
      <c r="N79" s="168">
        <f>N39+N62</f>
        <v>0</v>
      </c>
      <c r="O79" s="168">
        <f>O39+O62</f>
        <v>0</v>
      </c>
      <c r="P79" s="168">
        <f>P39+P62</f>
        <v>0</v>
      </c>
      <c r="Q79" s="168">
        <f>Q39+Q62</f>
        <v>0</v>
      </c>
      <c r="R79" s="163">
        <f>SUM(M79:Q79)</f>
        <v>0</v>
      </c>
      <c r="S79" s="166"/>
      <c r="T79" s="166"/>
      <c r="U79" s="166"/>
      <c r="V79" s="240">
        <f t="shared" ref="V79:AG79" si="285">SUM(V39:V63)</f>
        <v>0</v>
      </c>
      <c r="W79" s="240">
        <f t="shared" si="285"/>
        <v>0</v>
      </c>
      <c r="X79" s="240">
        <f t="shared" si="285"/>
        <v>0</v>
      </c>
      <c r="Y79" s="240">
        <f t="shared" si="285"/>
        <v>0</v>
      </c>
      <c r="Z79" s="240">
        <f t="shared" si="285"/>
        <v>0</v>
      </c>
      <c r="AA79" s="240">
        <f t="shared" si="285"/>
        <v>0</v>
      </c>
      <c r="AB79" s="240">
        <f t="shared" si="285"/>
        <v>0</v>
      </c>
      <c r="AC79" s="240">
        <f t="shared" si="285"/>
        <v>0</v>
      </c>
      <c r="AD79" s="240">
        <f t="shared" si="285"/>
        <v>0</v>
      </c>
      <c r="AE79" s="240">
        <f t="shared" si="285"/>
        <v>2531.25</v>
      </c>
      <c r="AF79" s="240">
        <f t="shared" si="285"/>
        <v>6960.9375</v>
      </c>
      <c r="AG79" s="240">
        <f t="shared" si="285"/>
        <v>10283.203125</v>
      </c>
      <c r="AH79" s="296">
        <f t="shared" si="272"/>
        <v>19775.390625</v>
      </c>
      <c r="AI79" s="166"/>
      <c r="AJ79" s="166"/>
      <c r="AK79" s="166"/>
      <c r="AL79" s="354">
        <f t="shared" ref="AL79:AW79" si="286">SUM(AL39:AL62)</f>
        <v>34078.739275</v>
      </c>
      <c r="AM79" s="354">
        <f t="shared" si="286"/>
        <v>75833.515078125012</v>
      </c>
      <c r="AN79" s="354">
        <f t="shared" si="286"/>
        <v>107457.47621835938</v>
      </c>
      <c r="AO79" s="354">
        <f t="shared" si="286"/>
        <v>131455.19834106445</v>
      </c>
      <c r="AP79" s="354">
        <f t="shared" si="286"/>
        <v>149668.35238593142</v>
      </c>
      <c r="AQ79" s="354">
        <f t="shared" si="286"/>
        <v>163496.65955019</v>
      </c>
      <c r="AR79" s="354">
        <f t="shared" si="286"/>
        <v>174082.02075641623</v>
      </c>
      <c r="AS79" s="354">
        <f t="shared" si="286"/>
        <v>182161.22474936422</v>
      </c>
      <c r="AT79" s="354">
        <f t="shared" si="286"/>
        <v>188360.54943069367</v>
      </c>
      <c r="AU79" s="354">
        <f t="shared" si="286"/>
        <v>193085.29302685696</v>
      </c>
      <c r="AV79" s="354">
        <f t="shared" si="286"/>
        <v>196777.54967349986</v>
      </c>
      <c r="AW79" s="354">
        <f t="shared" si="286"/>
        <v>199621.61698931237</v>
      </c>
      <c r="AX79" s="355">
        <f t="shared" si="273"/>
        <v>1796078.1954748137</v>
      </c>
      <c r="AY79" s="166"/>
      <c r="AZ79" s="166"/>
      <c r="BA79" s="166"/>
      <c r="BB79" s="442">
        <f t="shared" ref="BB79:BM79" si="287">SUM(BB39:BB62)</f>
        <v>242317.38585870387</v>
      </c>
      <c r="BC79" s="442">
        <f t="shared" si="287"/>
        <v>334593.96859858814</v>
      </c>
      <c r="BD79" s="442">
        <f t="shared" si="287"/>
        <v>404474.25524598686</v>
      </c>
      <c r="BE79" s="442">
        <f t="shared" si="287"/>
        <v>457495.61406246066</v>
      </c>
      <c r="BF79" s="442">
        <f t="shared" si="287"/>
        <v>497761.53890187532</v>
      </c>
      <c r="BG79" s="442">
        <f t="shared" si="287"/>
        <v>528419.55601136317</v>
      </c>
      <c r="BH79" s="442">
        <f t="shared" si="287"/>
        <v>551820.542982165</v>
      </c>
      <c r="BI79" s="442">
        <f t="shared" si="287"/>
        <v>569717.86733161658</v>
      </c>
      <c r="BJ79" s="442">
        <f t="shared" si="287"/>
        <v>583426.69913738675</v>
      </c>
      <c r="BK79" s="442">
        <f t="shared" si="287"/>
        <v>594023.1440924356</v>
      </c>
      <c r="BL79" s="442">
        <f t="shared" si="287"/>
        <v>602145.14430310333</v>
      </c>
      <c r="BM79" s="442">
        <f t="shared" si="287"/>
        <v>608470.36811243766</v>
      </c>
      <c r="BN79" s="443">
        <f t="shared" si="274"/>
        <v>5974666.0846381225</v>
      </c>
      <c r="BO79" s="166"/>
      <c r="BP79" s="166"/>
      <c r="BQ79" s="166"/>
      <c r="BR79" s="442">
        <f t="shared" ref="BR79:CC79" si="288">SUM(BR39:BR62)</f>
        <v>695497.36309491075</v>
      </c>
      <c r="BS79" s="442">
        <f t="shared" si="288"/>
        <v>785431.30977054697</v>
      </c>
      <c r="BT79" s="442">
        <f t="shared" si="288"/>
        <v>853933.80298672849</v>
      </c>
      <c r="BU79" s="442">
        <f t="shared" si="288"/>
        <v>906177.68980088749</v>
      </c>
      <c r="BV79" s="442">
        <f t="shared" si="288"/>
        <v>946136.66726327653</v>
      </c>
      <c r="BW79" s="442">
        <f t="shared" si="288"/>
        <v>976784.95491786697</v>
      </c>
      <c r="BX79" s="442">
        <f t="shared" si="288"/>
        <v>1000376.5436156336</v>
      </c>
      <c r="BY79" s="442">
        <f t="shared" si="288"/>
        <v>1018604.9143511794</v>
      </c>
      <c r="BZ79" s="442">
        <f t="shared" si="288"/>
        <v>1032722.880744782</v>
      </c>
      <c r="CA79" s="442">
        <f t="shared" si="288"/>
        <v>1043742.0308391843</v>
      </c>
      <c r="CB79" s="442">
        <f t="shared" si="288"/>
        <v>1052313.5440467861</v>
      </c>
      <c r="CC79" s="442">
        <f t="shared" si="288"/>
        <v>1059086.8483534378</v>
      </c>
      <c r="CD79" s="443">
        <f t="shared" si="275"/>
        <v>11370808.549785219</v>
      </c>
      <c r="CE79" s="528"/>
    </row>
    <row r="80" spans="2:85" s="160" customFormat="1" hidden="1" outlineLevel="1" x14ac:dyDescent="0.2">
      <c r="B80" s="540" t="s">
        <v>208</v>
      </c>
      <c r="C80" s="159"/>
      <c r="D80" s="159"/>
      <c r="E80" s="159"/>
      <c r="F80" s="541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3"/>
      <c r="S80" s="159"/>
      <c r="T80" s="159"/>
      <c r="U80" s="159"/>
      <c r="V80" s="544">
        <f t="shared" ref="V80:AG80" si="289">SUM(V66:V75)</f>
        <v>0</v>
      </c>
      <c r="W80" s="544">
        <f t="shared" si="289"/>
        <v>0</v>
      </c>
      <c r="X80" s="544">
        <f t="shared" si="289"/>
        <v>0</v>
      </c>
      <c r="Y80" s="544">
        <f t="shared" si="289"/>
        <v>0</v>
      </c>
      <c r="Z80" s="544">
        <f t="shared" si="289"/>
        <v>0</v>
      </c>
      <c r="AA80" s="544">
        <f t="shared" si="289"/>
        <v>0</v>
      </c>
      <c r="AB80" s="544">
        <f t="shared" si="289"/>
        <v>0</v>
      </c>
      <c r="AC80" s="544">
        <f t="shared" si="289"/>
        <v>0</v>
      </c>
      <c r="AD80" s="544">
        <f t="shared" si="289"/>
        <v>0</v>
      </c>
      <c r="AE80" s="544">
        <f t="shared" si="289"/>
        <v>5081.74</v>
      </c>
      <c r="AF80" s="544">
        <f t="shared" si="289"/>
        <v>14014.904000000002</v>
      </c>
      <c r="AG80" s="544">
        <f t="shared" si="289"/>
        <v>20808.388000000003</v>
      </c>
      <c r="AH80" s="545">
        <f t="shared" si="272"/>
        <v>39905.032000000007</v>
      </c>
      <c r="AI80" s="159"/>
      <c r="AJ80" s="159"/>
      <c r="AK80" s="159"/>
      <c r="AL80" s="546">
        <f t="shared" ref="AL80:AW80" si="290">SUM(AL66:AL75)</f>
        <v>95034.592499999999</v>
      </c>
      <c r="AM80" s="546">
        <f t="shared" si="290"/>
        <v>211439.12580000004</v>
      </c>
      <c r="AN80" s="546">
        <f t="shared" si="290"/>
        <v>299590.13160000002</v>
      </c>
      <c r="AO80" s="546">
        <f t="shared" si="290"/>
        <v>366473.93669999996</v>
      </c>
      <c r="AP80" s="546">
        <f t="shared" si="290"/>
        <v>417227.54610000004</v>
      </c>
      <c r="AQ80" s="546">
        <f t="shared" si="290"/>
        <v>455755.08360000001</v>
      </c>
      <c r="AR80" s="546">
        <f t="shared" si="290"/>
        <v>485241.49230000004</v>
      </c>
      <c r="AS80" s="546">
        <f t="shared" si="290"/>
        <v>507741.57420000009</v>
      </c>
      <c r="AT80" s="546">
        <f t="shared" si="290"/>
        <v>525001.91100000008</v>
      </c>
      <c r="AU80" s="546">
        <f t="shared" si="290"/>
        <v>538152.64379999996</v>
      </c>
      <c r="AV80" s="546">
        <f t="shared" si="290"/>
        <v>548426.65379999997</v>
      </c>
      <c r="AW80" s="546">
        <f t="shared" si="290"/>
        <v>556337.64150000003</v>
      </c>
      <c r="AX80" s="547">
        <f t="shared" si="273"/>
        <v>5006422.3329000007</v>
      </c>
      <c r="AY80" s="159"/>
      <c r="AZ80" s="159"/>
      <c r="BA80" s="159"/>
      <c r="BB80" s="548">
        <f t="shared" ref="BB80:BM80" si="291">SUM(BB66:BB75)</f>
        <v>624454.32780000009</v>
      </c>
      <c r="BC80" s="548">
        <f t="shared" si="291"/>
        <v>862194.91920000012</v>
      </c>
      <c r="BD80" s="548">
        <f t="shared" si="291"/>
        <v>1042195.5744</v>
      </c>
      <c r="BE80" s="548">
        <f t="shared" si="291"/>
        <v>1178737.1673000001</v>
      </c>
      <c r="BF80" s="548">
        <f t="shared" si="291"/>
        <v>1282401.9282000002</v>
      </c>
      <c r="BG80" s="548">
        <f t="shared" si="291"/>
        <v>1361306.325</v>
      </c>
      <c r="BH80" s="548">
        <f t="shared" si="291"/>
        <v>1421512.0236000002</v>
      </c>
      <c r="BI80" s="548">
        <f t="shared" si="291"/>
        <v>1467539.5884</v>
      </c>
      <c r="BJ80" s="548">
        <f t="shared" si="291"/>
        <v>1502779.4427</v>
      </c>
      <c r="BK80" s="548">
        <f t="shared" si="291"/>
        <v>1530005.5692</v>
      </c>
      <c r="BL80" s="548">
        <f t="shared" si="291"/>
        <v>1550861.8095</v>
      </c>
      <c r="BM80" s="548">
        <f t="shared" si="291"/>
        <v>1567094.7453000001</v>
      </c>
      <c r="BN80" s="443">
        <f t="shared" si="274"/>
        <v>15391083.420600001</v>
      </c>
      <c r="BO80" s="159"/>
      <c r="BP80" s="159"/>
      <c r="BQ80" s="159"/>
      <c r="BR80" s="548">
        <f t="shared" ref="BR80:CC80" si="292">SUM(BR66:BR75)</f>
        <v>1785622.9380000001</v>
      </c>
      <c r="BS80" s="548">
        <f t="shared" si="292"/>
        <v>2011753.8981000001</v>
      </c>
      <c r="BT80" s="548">
        <f t="shared" si="292"/>
        <v>2183329.8651000001</v>
      </c>
      <c r="BU80" s="548">
        <f t="shared" si="292"/>
        <v>2313604.3119000001</v>
      </c>
      <c r="BV80" s="548">
        <f t="shared" si="292"/>
        <v>2412748.5084000002</v>
      </c>
      <c r="BW80" s="548">
        <f t="shared" si="292"/>
        <v>2488365.2220000001</v>
      </c>
      <c r="BX80" s="548">
        <f t="shared" si="292"/>
        <v>2546207.8983</v>
      </c>
      <c r="BY80" s="548">
        <f t="shared" si="292"/>
        <v>2590591.6215000004</v>
      </c>
      <c r="BZ80" s="548">
        <f t="shared" si="292"/>
        <v>2624701.3347</v>
      </c>
      <c r="CA80" s="548">
        <f t="shared" si="292"/>
        <v>2651105.5404000003</v>
      </c>
      <c r="CB80" s="548">
        <f t="shared" si="292"/>
        <v>2671448.0802000002</v>
      </c>
      <c r="CC80" s="548">
        <f t="shared" si="292"/>
        <v>2687372.7957000001</v>
      </c>
      <c r="CD80" s="443">
        <f t="shared" si="275"/>
        <v>28966852.014300004</v>
      </c>
      <c r="CE80" s="528"/>
    </row>
    <row r="81" spans="2:83" s="160" customFormat="1" hidden="1" outlineLevel="1" x14ac:dyDescent="0.2">
      <c r="B81" s="540" t="s">
        <v>210</v>
      </c>
      <c r="C81" s="159"/>
      <c r="D81" s="159"/>
      <c r="E81" s="159"/>
      <c r="F81" s="541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3"/>
      <c r="S81" s="159"/>
      <c r="T81" s="159"/>
      <c r="U81" s="159"/>
      <c r="V81" s="544">
        <f t="shared" ref="V81:AG81" si="293">(V80-SUM(V29:V38))-V63</f>
        <v>0</v>
      </c>
      <c r="W81" s="544">
        <f t="shared" si="293"/>
        <v>0</v>
      </c>
      <c r="X81" s="544">
        <f t="shared" si="293"/>
        <v>0</v>
      </c>
      <c r="Y81" s="544">
        <f t="shared" si="293"/>
        <v>0</v>
      </c>
      <c r="Z81" s="544">
        <f t="shared" si="293"/>
        <v>0</v>
      </c>
      <c r="AA81" s="544">
        <f t="shared" si="293"/>
        <v>0</v>
      </c>
      <c r="AB81" s="544">
        <f t="shared" si="293"/>
        <v>0</v>
      </c>
      <c r="AC81" s="544">
        <f t="shared" si="293"/>
        <v>0</v>
      </c>
      <c r="AD81" s="544">
        <f t="shared" si="293"/>
        <v>0</v>
      </c>
      <c r="AE81" s="544">
        <f t="shared" si="293"/>
        <v>-1411.7600000000002</v>
      </c>
      <c r="AF81" s="544">
        <f t="shared" si="293"/>
        <v>-3842.2209999999977</v>
      </c>
      <c r="AG81" s="544">
        <f t="shared" si="293"/>
        <v>-5571.4557499999974</v>
      </c>
      <c r="AH81" s="545">
        <f t="shared" si="272"/>
        <v>-10825.436749999995</v>
      </c>
      <c r="AI81" s="159"/>
      <c r="AJ81" s="159"/>
      <c r="AK81" s="159"/>
      <c r="AL81" s="546">
        <f t="shared" ref="AL81:AW81" si="294">AL80-SUM(AL29:AL38)</f>
        <v>23809.592499999999</v>
      </c>
      <c r="AM81" s="546">
        <f t="shared" si="294"/>
        <v>52973.125800000038</v>
      </c>
      <c r="AN81" s="546">
        <f t="shared" si="294"/>
        <v>75058.131599999993</v>
      </c>
      <c r="AO81" s="546">
        <f t="shared" si="294"/>
        <v>91814.936699999962</v>
      </c>
      <c r="AP81" s="546">
        <f t="shared" si="294"/>
        <v>104530.54610000004</v>
      </c>
      <c r="AQ81" s="546">
        <f t="shared" si="294"/>
        <v>114183.08360000001</v>
      </c>
      <c r="AR81" s="546">
        <f t="shared" si="294"/>
        <v>121570.49230000004</v>
      </c>
      <c r="AS81" s="546">
        <f t="shared" si="294"/>
        <v>127207.57420000009</v>
      </c>
      <c r="AT81" s="546">
        <f t="shared" si="294"/>
        <v>131531.91100000008</v>
      </c>
      <c r="AU81" s="546">
        <f t="shared" si="294"/>
        <v>134826.64379999996</v>
      </c>
      <c r="AV81" s="546">
        <f t="shared" si="294"/>
        <v>137400.65379999997</v>
      </c>
      <c r="AW81" s="546">
        <f t="shared" si="294"/>
        <v>139382.64150000003</v>
      </c>
      <c r="AX81" s="547">
        <f t="shared" si="273"/>
        <v>1254289.3329000003</v>
      </c>
      <c r="AY81" s="159"/>
      <c r="AZ81" s="159"/>
      <c r="BA81" s="159"/>
      <c r="BB81" s="548">
        <f t="shared" ref="BB81:BM81" si="295">BB80-SUM(BB29:BB38)</f>
        <v>156448.32780000009</v>
      </c>
      <c r="BC81" s="548">
        <f t="shared" si="295"/>
        <v>216010.91920000012</v>
      </c>
      <c r="BD81" s="548">
        <f t="shared" si="295"/>
        <v>261107.57440000004</v>
      </c>
      <c r="BE81" s="548">
        <f t="shared" si="295"/>
        <v>295316.16730000009</v>
      </c>
      <c r="BF81" s="548">
        <f t="shared" si="295"/>
        <v>321287.9282000002</v>
      </c>
      <c r="BG81" s="548">
        <f t="shared" si="295"/>
        <v>341056.32499999995</v>
      </c>
      <c r="BH81" s="548">
        <f t="shared" si="295"/>
        <v>356140.02360000019</v>
      </c>
      <c r="BI81" s="548">
        <f t="shared" si="295"/>
        <v>367671.58840000001</v>
      </c>
      <c r="BJ81" s="548">
        <f t="shared" si="295"/>
        <v>376500.44270000001</v>
      </c>
      <c r="BK81" s="548">
        <f t="shared" si="295"/>
        <v>383321.56920000003</v>
      </c>
      <c r="BL81" s="548">
        <f t="shared" si="295"/>
        <v>388546.80949999997</v>
      </c>
      <c r="BM81" s="548">
        <f t="shared" si="295"/>
        <v>392613.74530000007</v>
      </c>
      <c r="BN81" s="443">
        <f t="shared" si="274"/>
        <v>3856021.4206000008</v>
      </c>
      <c r="BO81" s="159"/>
      <c r="BP81" s="159"/>
      <c r="BQ81" s="159"/>
      <c r="BR81" s="548">
        <f t="shared" ref="BR81:CC81" si="296">BR80-SUM(BR29:BR38)</f>
        <v>447362.93800000008</v>
      </c>
      <c r="BS81" s="548">
        <f t="shared" si="296"/>
        <v>504016.89810000011</v>
      </c>
      <c r="BT81" s="548">
        <f t="shared" si="296"/>
        <v>547002.86510000005</v>
      </c>
      <c r="BU81" s="548">
        <f t="shared" si="296"/>
        <v>579641.31190000009</v>
      </c>
      <c r="BV81" s="548">
        <f t="shared" si="296"/>
        <v>604480.50840000017</v>
      </c>
      <c r="BW81" s="548">
        <f t="shared" si="296"/>
        <v>623425.22200000007</v>
      </c>
      <c r="BX81" s="548">
        <f t="shared" si="296"/>
        <v>637916.89829999977</v>
      </c>
      <c r="BY81" s="548">
        <f t="shared" si="296"/>
        <v>649036.62150000036</v>
      </c>
      <c r="BZ81" s="548">
        <f t="shared" si="296"/>
        <v>657582.33470000001</v>
      </c>
      <c r="CA81" s="548">
        <f t="shared" si="296"/>
        <v>664197.54040000029</v>
      </c>
      <c r="CB81" s="548">
        <f t="shared" si="296"/>
        <v>669294.0802000002</v>
      </c>
      <c r="CC81" s="548">
        <f t="shared" si="296"/>
        <v>673283.79570000013</v>
      </c>
      <c r="CD81" s="443">
        <f t="shared" si="275"/>
        <v>7257241.0143000018</v>
      </c>
      <c r="CE81" s="528"/>
    </row>
    <row r="82" spans="2:83" s="125" customFormat="1" collapsed="1" x14ac:dyDescent="0.2">
      <c r="B82" s="120"/>
      <c r="C82" s="121"/>
      <c r="D82" s="122"/>
      <c r="E82" s="122"/>
      <c r="F82" s="123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124"/>
      <c r="S82" s="121"/>
      <c r="T82" s="122"/>
      <c r="U82" s="122"/>
      <c r="V82" s="123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124"/>
      <c r="AI82" s="517"/>
      <c r="AJ82" s="122"/>
      <c r="AK82" s="122"/>
      <c r="AL82" s="123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124"/>
      <c r="AY82" s="121"/>
      <c r="AZ82" s="122"/>
      <c r="BA82" s="122"/>
      <c r="BB82" s="123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124"/>
      <c r="BO82" s="121"/>
      <c r="BP82" s="122"/>
      <c r="BQ82" s="122"/>
      <c r="BR82" s="123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124"/>
    </row>
    <row r="83" spans="2:83" x14ac:dyDescent="0.2">
      <c r="B83" s="14"/>
      <c r="C83" s="7"/>
      <c r="D83" s="99"/>
      <c r="E83" s="99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7"/>
      <c r="V83" s="241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27"/>
      <c r="AI83" s="7"/>
      <c r="AL83" s="326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8"/>
      <c r="AY83" s="7"/>
      <c r="AZ83" s="99"/>
      <c r="BA83" s="99"/>
      <c r="BB83" s="417"/>
      <c r="BC83" s="418"/>
      <c r="BD83" s="418"/>
      <c r="BE83" s="418"/>
      <c r="BF83" s="418"/>
      <c r="BG83" s="418"/>
      <c r="BH83" s="418"/>
      <c r="BI83" s="418"/>
      <c r="BJ83" s="418"/>
      <c r="BK83" s="418"/>
      <c r="BL83" s="418"/>
      <c r="BM83" s="418"/>
      <c r="BN83" s="419"/>
      <c r="BO83" s="7"/>
      <c r="BP83" s="99"/>
      <c r="BQ83" s="99"/>
      <c r="BR83" s="417"/>
      <c r="BS83" s="418"/>
      <c r="BT83" s="418"/>
      <c r="BU83" s="418"/>
      <c r="BV83" s="418"/>
      <c r="BW83" s="418"/>
      <c r="BX83" s="418"/>
      <c r="BY83" s="418"/>
      <c r="BZ83" s="418"/>
      <c r="CA83" s="418"/>
      <c r="CB83" s="418"/>
      <c r="CC83" s="418"/>
      <c r="CD83" s="419"/>
    </row>
    <row r="84" spans="2:83" x14ac:dyDescent="0.2">
      <c r="B84" s="24" t="s">
        <v>25</v>
      </c>
      <c r="C84" s="25"/>
      <c r="D84" s="101"/>
      <c r="E84" s="101"/>
      <c r="F84" s="147">
        <f t="shared" ref="F84:R84" si="297">F77</f>
        <v>0</v>
      </c>
      <c r="G84" s="147">
        <f t="shared" si="297"/>
        <v>0</v>
      </c>
      <c r="H84" s="147">
        <f t="shared" si="297"/>
        <v>0</v>
      </c>
      <c r="I84" s="147">
        <f t="shared" si="297"/>
        <v>0</v>
      </c>
      <c r="J84" s="147">
        <f t="shared" si="297"/>
        <v>0</v>
      </c>
      <c r="K84" s="147">
        <f t="shared" si="297"/>
        <v>0</v>
      </c>
      <c r="L84" s="147">
        <f t="shared" si="297"/>
        <v>0</v>
      </c>
      <c r="M84" s="147">
        <f t="shared" si="297"/>
        <v>0</v>
      </c>
      <c r="N84" s="147">
        <f t="shared" si="297"/>
        <v>0</v>
      </c>
      <c r="O84" s="147">
        <f t="shared" si="297"/>
        <v>0</v>
      </c>
      <c r="P84" s="147">
        <f t="shared" si="297"/>
        <v>0</v>
      </c>
      <c r="Q84" s="147">
        <f t="shared" si="297"/>
        <v>0</v>
      </c>
      <c r="R84" s="176">
        <f t="shared" si="297"/>
        <v>0</v>
      </c>
      <c r="S84" s="25"/>
      <c r="T84" s="101"/>
      <c r="U84" s="101"/>
      <c r="V84" s="302">
        <f t="shared" ref="V84:AH84" si="298">V77</f>
        <v>0</v>
      </c>
      <c r="W84" s="243">
        <f t="shared" si="298"/>
        <v>0</v>
      </c>
      <c r="X84" s="243">
        <f t="shared" si="298"/>
        <v>0</v>
      </c>
      <c r="Y84" s="243">
        <f t="shared" si="298"/>
        <v>0</v>
      </c>
      <c r="Z84" s="243">
        <f t="shared" si="298"/>
        <v>0</v>
      </c>
      <c r="AA84" s="243">
        <f t="shared" si="298"/>
        <v>0</v>
      </c>
      <c r="AB84" s="243">
        <f t="shared" si="298"/>
        <v>0</v>
      </c>
      <c r="AC84" s="243">
        <f t="shared" si="298"/>
        <v>0</v>
      </c>
      <c r="AD84" s="243">
        <f t="shared" si="298"/>
        <v>0</v>
      </c>
      <c r="AE84" s="243">
        <f t="shared" si="298"/>
        <v>6355.24</v>
      </c>
      <c r="AF84" s="243">
        <f t="shared" si="298"/>
        <v>17517.029000000002</v>
      </c>
      <c r="AG84" s="243">
        <f t="shared" si="298"/>
        <v>25981.981750000003</v>
      </c>
      <c r="AH84" s="244">
        <f t="shared" si="298"/>
        <v>49854.250750000007</v>
      </c>
      <c r="AI84" s="25"/>
      <c r="AJ84" s="101"/>
      <c r="AK84" s="101"/>
      <c r="AL84" s="356">
        <f t="shared" ref="AL84:AX84" si="299">AL77</f>
        <v>117342.706775</v>
      </c>
      <c r="AM84" s="357">
        <f t="shared" si="299"/>
        <v>261084.59087812505</v>
      </c>
      <c r="AN84" s="357">
        <f t="shared" si="299"/>
        <v>369941.50781835942</v>
      </c>
      <c r="AO84" s="357">
        <f t="shared" si="299"/>
        <v>452539.0600410644</v>
      </c>
      <c r="AP84" s="357">
        <f t="shared" si="299"/>
        <v>515219.67348593142</v>
      </c>
      <c r="AQ84" s="357">
        <f t="shared" si="299"/>
        <v>562803.64315019001</v>
      </c>
      <c r="AR84" s="357">
        <f t="shared" si="299"/>
        <v>599223.33805641625</v>
      </c>
      <c r="AS84" s="357">
        <f t="shared" si="299"/>
        <v>627015.84894936427</v>
      </c>
      <c r="AT84" s="357">
        <f t="shared" si="299"/>
        <v>648337.71043069381</v>
      </c>
      <c r="AU84" s="357">
        <f t="shared" si="299"/>
        <v>664584.38682685699</v>
      </c>
      <c r="AV84" s="357">
        <f t="shared" si="299"/>
        <v>677278.15347349981</v>
      </c>
      <c r="AW84" s="357">
        <f t="shared" si="299"/>
        <v>687053.38348931237</v>
      </c>
      <c r="AX84" s="358">
        <f t="shared" si="299"/>
        <v>6182424.003374815</v>
      </c>
      <c r="AY84" s="25"/>
      <c r="AZ84" s="101"/>
      <c r="BA84" s="101"/>
      <c r="BB84" s="444">
        <f t="shared" ref="BB84:BN84" si="300">BB77</f>
        <v>789429.16365870391</v>
      </c>
      <c r="BC84" s="445">
        <f t="shared" si="300"/>
        <v>1090000.6877985883</v>
      </c>
      <c r="BD84" s="445">
        <f t="shared" si="300"/>
        <v>1317587.4296459868</v>
      </c>
      <c r="BE84" s="445">
        <f t="shared" si="300"/>
        <v>1490238.8563624606</v>
      </c>
      <c r="BF84" s="445">
        <f t="shared" si="300"/>
        <v>1621330.0171018755</v>
      </c>
      <c r="BG84" s="445">
        <f t="shared" si="300"/>
        <v>1721119.6310113631</v>
      </c>
      <c r="BH84" s="445">
        <f t="shared" si="300"/>
        <v>1797269.4665821651</v>
      </c>
      <c r="BI84" s="445">
        <f t="shared" si="300"/>
        <v>1855493.5557316164</v>
      </c>
      <c r="BJ84" s="445">
        <f t="shared" si="300"/>
        <v>1900077.5668373867</v>
      </c>
      <c r="BK84" s="445">
        <f t="shared" si="300"/>
        <v>1934528.0132924356</v>
      </c>
      <c r="BL84" s="445">
        <f t="shared" si="300"/>
        <v>1960923.0788031034</v>
      </c>
      <c r="BM84" s="445">
        <f t="shared" si="300"/>
        <v>1981470.6884124377</v>
      </c>
      <c r="BN84" s="446">
        <f t="shared" si="300"/>
        <v>19459468.155238125</v>
      </c>
      <c r="BO84" s="25"/>
      <c r="BP84" s="101"/>
      <c r="BQ84" s="101"/>
      <c r="BR84" s="444">
        <f t="shared" ref="BR84:CD84" si="301">BR77</f>
        <v>2259959.8010949111</v>
      </c>
      <c r="BS84" s="445">
        <f t="shared" si="301"/>
        <v>2548016.9828705471</v>
      </c>
      <c r="BT84" s="445">
        <f t="shared" si="301"/>
        <v>2766844.6930867285</v>
      </c>
      <c r="BU84" s="445">
        <f t="shared" si="301"/>
        <v>2933227.7267008875</v>
      </c>
      <c r="BV84" s="445">
        <f t="shared" si="301"/>
        <v>3060051.2756632767</v>
      </c>
      <c r="BW84" s="445">
        <f t="shared" si="301"/>
        <v>3156950.6769178668</v>
      </c>
      <c r="BX84" s="445">
        <f t="shared" si="301"/>
        <v>3231220.7669156333</v>
      </c>
      <c r="BY84" s="445">
        <f t="shared" si="301"/>
        <v>3288335.6608511796</v>
      </c>
      <c r="BZ84" s="445">
        <f t="shared" si="301"/>
        <v>3332338.6404447821</v>
      </c>
      <c r="CA84" s="445">
        <f t="shared" si="301"/>
        <v>3366491.6712391847</v>
      </c>
      <c r="CB84" s="445">
        <f t="shared" si="301"/>
        <v>3392886.1742467866</v>
      </c>
      <c r="CC84" s="445">
        <f t="shared" si="301"/>
        <v>3413611.819053438</v>
      </c>
      <c r="CD84" s="446">
        <f t="shared" si="301"/>
        <v>36749935.889085226</v>
      </c>
    </row>
    <row r="85" spans="2:83" x14ac:dyDescent="0.2">
      <c r="B85" s="102"/>
      <c r="C85" s="7"/>
      <c r="D85" s="9"/>
      <c r="E85" s="9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2"/>
      <c r="R85" s="13"/>
      <c r="S85" s="7"/>
      <c r="T85" s="9"/>
      <c r="U85" s="9"/>
      <c r="V85" s="245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7"/>
      <c r="AH85" s="222"/>
      <c r="AI85" s="7"/>
      <c r="AJ85" s="9"/>
      <c r="AK85" s="9"/>
      <c r="AL85" s="359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1"/>
      <c r="AX85" s="321"/>
      <c r="AY85" s="7"/>
      <c r="AZ85" s="9"/>
      <c r="BA85" s="9"/>
      <c r="BB85" s="447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9"/>
      <c r="BN85" s="411"/>
      <c r="BO85" s="7"/>
      <c r="BP85" s="9"/>
      <c r="BQ85" s="9"/>
      <c r="BR85" s="447"/>
      <c r="BS85" s="448"/>
      <c r="BT85" s="448"/>
      <c r="BU85" s="448"/>
      <c r="BV85" s="448"/>
      <c r="BW85" s="448"/>
      <c r="BX85" s="448"/>
      <c r="BY85" s="448"/>
      <c r="BZ85" s="448"/>
      <c r="CA85" s="448"/>
      <c r="CB85" s="448"/>
      <c r="CC85" s="449"/>
      <c r="CD85" s="411"/>
    </row>
    <row r="86" spans="2:83" x14ac:dyDescent="0.2">
      <c r="B86" s="14"/>
      <c r="C86" s="9"/>
      <c r="D86" s="9"/>
      <c r="E86" s="9"/>
      <c r="F86" s="29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85"/>
      <c r="S86" s="9"/>
      <c r="T86" s="9"/>
      <c r="U86" s="9"/>
      <c r="V86" s="218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20"/>
      <c r="AH86" s="248"/>
      <c r="AI86" s="9"/>
      <c r="AJ86" s="9"/>
      <c r="AK86" s="9"/>
      <c r="AL86" s="317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9"/>
      <c r="AX86" s="362"/>
      <c r="AY86" s="9"/>
      <c r="AZ86" s="9"/>
      <c r="BA86" s="9"/>
      <c r="BB86" s="407"/>
      <c r="BC86" s="408"/>
      <c r="BD86" s="408"/>
      <c r="BE86" s="408"/>
      <c r="BF86" s="408"/>
      <c r="BG86" s="408"/>
      <c r="BH86" s="408"/>
      <c r="BI86" s="408"/>
      <c r="BJ86" s="408"/>
      <c r="BK86" s="408"/>
      <c r="BL86" s="408"/>
      <c r="BM86" s="409"/>
      <c r="BN86" s="450"/>
      <c r="BO86" s="9"/>
      <c r="BP86" s="9"/>
      <c r="BQ86" s="9"/>
      <c r="BR86" s="407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9"/>
      <c r="CD86" s="450"/>
    </row>
    <row r="87" spans="2:83" x14ac:dyDescent="0.2">
      <c r="B87" s="6" t="s">
        <v>26</v>
      </c>
      <c r="C87" s="7"/>
      <c r="D87" s="9"/>
      <c r="E87" s="9"/>
      <c r="F87" s="29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13"/>
      <c r="S87" s="7"/>
      <c r="T87" s="9"/>
      <c r="U87" s="9"/>
      <c r="V87" s="218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20"/>
      <c r="AH87" s="222"/>
      <c r="AI87" s="7"/>
      <c r="AJ87" s="9"/>
      <c r="AK87" s="9"/>
      <c r="AL87" s="317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9"/>
      <c r="AX87" s="321"/>
      <c r="AY87" s="7"/>
      <c r="AZ87" s="9"/>
      <c r="BA87" s="9"/>
      <c r="BB87" s="407"/>
      <c r="BC87" s="408"/>
      <c r="BD87" s="408"/>
      <c r="BE87" s="408"/>
      <c r="BF87" s="408"/>
      <c r="BG87" s="408"/>
      <c r="BH87" s="408"/>
      <c r="BI87" s="408"/>
      <c r="BJ87" s="408"/>
      <c r="BK87" s="408"/>
      <c r="BL87" s="408"/>
      <c r="BM87" s="409"/>
      <c r="BN87" s="411"/>
      <c r="BO87" s="7"/>
      <c r="BP87" s="9"/>
      <c r="BQ87" s="9"/>
      <c r="BR87" s="407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9"/>
      <c r="CD87" s="411"/>
    </row>
    <row r="88" spans="2:83" outlineLevel="1" x14ac:dyDescent="0.2">
      <c r="B88" s="78" t="s">
        <v>27</v>
      </c>
      <c r="C88" s="7" t="s">
        <v>19</v>
      </c>
      <c r="D88" s="73" t="s">
        <v>20</v>
      </c>
      <c r="E88" s="73"/>
      <c r="F88" s="16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8">
        <f>Q88</f>
        <v>0</v>
      </c>
      <c r="S88" s="7" t="s">
        <v>19</v>
      </c>
      <c r="T88" s="73" t="s">
        <v>20</v>
      </c>
      <c r="U88" s="73"/>
      <c r="V88" s="241">
        <v>0</v>
      </c>
      <c r="W88" s="242">
        <v>0</v>
      </c>
      <c r="X88" s="242">
        <v>0</v>
      </c>
      <c r="Y88" s="242">
        <v>0</v>
      </c>
      <c r="Z88" s="242">
        <v>0</v>
      </c>
      <c r="AA88" s="242">
        <v>0</v>
      </c>
      <c r="AB88" s="242">
        <v>0</v>
      </c>
      <c r="AC88" s="242">
        <v>0</v>
      </c>
      <c r="AD88" s="242">
        <v>0</v>
      </c>
      <c r="AE88" s="242">
        <v>0</v>
      </c>
      <c r="AF88" s="242">
        <v>0</v>
      </c>
      <c r="AG88" s="242">
        <v>0</v>
      </c>
      <c r="AH88" s="227">
        <f>AG88</f>
        <v>0</v>
      </c>
      <c r="AI88" s="7" t="s">
        <v>19</v>
      </c>
      <c r="AJ88" s="73" t="s">
        <v>20</v>
      </c>
      <c r="AK88" s="73"/>
      <c r="AL88" s="326">
        <v>0</v>
      </c>
      <c r="AM88" s="327">
        <f>AL88</f>
        <v>0</v>
      </c>
      <c r="AN88" s="327">
        <f>AM88</f>
        <v>0</v>
      </c>
      <c r="AO88" s="327">
        <f>AN88</f>
        <v>0</v>
      </c>
      <c r="AP88" s="327">
        <f>AO88</f>
        <v>0</v>
      </c>
      <c r="AQ88" s="327">
        <f>AP88</f>
        <v>0</v>
      </c>
      <c r="AR88" s="327">
        <v>1</v>
      </c>
      <c r="AS88" s="327">
        <f t="shared" ref="AS88:AX88" si="302">AR88</f>
        <v>1</v>
      </c>
      <c r="AT88" s="327">
        <f t="shared" si="302"/>
        <v>1</v>
      </c>
      <c r="AU88" s="327">
        <f t="shared" si="302"/>
        <v>1</v>
      </c>
      <c r="AV88" s="327">
        <f t="shared" si="302"/>
        <v>1</v>
      </c>
      <c r="AW88" s="327">
        <f t="shared" si="302"/>
        <v>1</v>
      </c>
      <c r="AX88" s="328">
        <f t="shared" si="302"/>
        <v>1</v>
      </c>
      <c r="AY88" s="7" t="s">
        <v>19</v>
      </c>
      <c r="AZ88" s="73" t="s">
        <v>20</v>
      </c>
      <c r="BA88" s="73"/>
      <c r="BB88" s="417">
        <f>AX88</f>
        <v>1</v>
      </c>
      <c r="BC88" s="418">
        <f t="shared" ref="BC88:BN88" si="303">BB88</f>
        <v>1</v>
      </c>
      <c r="BD88" s="418">
        <f t="shared" si="303"/>
        <v>1</v>
      </c>
      <c r="BE88" s="418">
        <f t="shared" si="303"/>
        <v>1</v>
      </c>
      <c r="BF88" s="418">
        <f t="shared" si="303"/>
        <v>1</v>
      </c>
      <c r="BG88" s="418">
        <f t="shared" si="303"/>
        <v>1</v>
      </c>
      <c r="BH88" s="418">
        <f t="shared" si="303"/>
        <v>1</v>
      </c>
      <c r="BI88" s="418">
        <f t="shared" si="303"/>
        <v>1</v>
      </c>
      <c r="BJ88" s="418">
        <f t="shared" si="303"/>
        <v>1</v>
      </c>
      <c r="BK88" s="418">
        <f t="shared" si="303"/>
        <v>1</v>
      </c>
      <c r="BL88" s="418">
        <f t="shared" si="303"/>
        <v>1</v>
      </c>
      <c r="BM88" s="418">
        <f t="shared" si="303"/>
        <v>1</v>
      </c>
      <c r="BN88" s="419">
        <f t="shared" si="303"/>
        <v>1</v>
      </c>
      <c r="BO88" s="7" t="s">
        <v>19</v>
      </c>
      <c r="BP88" s="73" t="s">
        <v>20</v>
      </c>
      <c r="BQ88" s="73"/>
      <c r="BR88" s="417">
        <f>BN88</f>
        <v>1</v>
      </c>
      <c r="BS88" s="418">
        <f t="shared" ref="BS88:CC88" si="304">BR88</f>
        <v>1</v>
      </c>
      <c r="BT88" s="418">
        <f t="shared" si="304"/>
        <v>1</v>
      </c>
      <c r="BU88" s="418">
        <f t="shared" si="304"/>
        <v>1</v>
      </c>
      <c r="BV88" s="418">
        <f t="shared" si="304"/>
        <v>1</v>
      </c>
      <c r="BW88" s="418">
        <f t="shared" si="304"/>
        <v>1</v>
      </c>
      <c r="BX88" s="418">
        <f t="shared" si="304"/>
        <v>1</v>
      </c>
      <c r="BY88" s="418">
        <f t="shared" si="304"/>
        <v>1</v>
      </c>
      <c r="BZ88" s="418">
        <f t="shared" si="304"/>
        <v>1</v>
      </c>
      <c r="CA88" s="418">
        <f t="shared" si="304"/>
        <v>1</v>
      </c>
      <c r="CB88" s="418">
        <f t="shared" si="304"/>
        <v>1</v>
      </c>
      <c r="CC88" s="418">
        <f t="shared" si="304"/>
        <v>1</v>
      </c>
      <c r="CD88" s="419">
        <f t="shared" ref="CD88:CD103" si="305">CC88</f>
        <v>1</v>
      </c>
    </row>
    <row r="89" spans="2:83" outlineLevel="1" x14ac:dyDescent="0.2">
      <c r="B89" s="78" t="s">
        <v>28</v>
      </c>
      <c r="C89" s="7" t="s">
        <v>19</v>
      </c>
      <c r="D89" s="73" t="s">
        <v>20</v>
      </c>
      <c r="E89" s="73"/>
      <c r="F89" s="16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8">
        <f t="shared" ref="R89:R127" si="306">Q89</f>
        <v>0</v>
      </c>
      <c r="S89" s="7" t="s">
        <v>19</v>
      </c>
      <c r="T89" s="73" t="s">
        <v>20</v>
      </c>
      <c r="U89" s="73"/>
      <c r="V89" s="241">
        <v>0</v>
      </c>
      <c r="W89" s="242">
        <v>0</v>
      </c>
      <c r="X89" s="242">
        <v>0</v>
      </c>
      <c r="Y89" s="242">
        <v>0</v>
      </c>
      <c r="Z89" s="242">
        <v>0</v>
      </c>
      <c r="AA89" s="242">
        <v>0</v>
      </c>
      <c r="AB89" s="242">
        <v>0</v>
      </c>
      <c r="AC89" s="242">
        <v>0</v>
      </c>
      <c r="AD89" s="242">
        <v>0</v>
      </c>
      <c r="AE89" s="242">
        <v>0</v>
      </c>
      <c r="AF89" s="242">
        <v>0</v>
      </c>
      <c r="AG89" s="242">
        <v>0</v>
      </c>
      <c r="AH89" s="227">
        <f t="shared" ref="AH89:AH125" si="307">AG89</f>
        <v>0</v>
      </c>
      <c r="AI89" s="7" t="s">
        <v>19</v>
      </c>
      <c r="AJ89" s="73" t="s">
        <v>20</v>
      </c>
      <c r="AK89" s="73"/>
      <c r="AL89" s="326">
        <v>1</v>
      </c>
      <c r="AM89" s="327">
        <f t="shared" ref="AM89:AX113" si="308">AL89</f>
        <v>1</v>
      </c>
      <c r="AN89" s="327">
        <f t="shared" si="308"/>
        <v>1</v>
      </c>
      <c r="AO89" s="327">
        <f t="shared" si="308"/>
        <v>1</v>
      </c>
      <c r="AP89" s="327">
        <f t="shared" si="308"/>
        <v>1</v>
      </c>
      <c r="AQ89" s="327">
        <f t="shared" si="308"/>
        <v>1</v>
      </c>
      <c r="AR89" s="327">
        <f t="shared" si="308"/>
        <v>1</v>
      </c>
      <c r="AS89" s="327">
        <f t="shared" si="308"/>
        <v>1</v>
      </c>
      <c r="AT89" s="327">
        <f t="shared" si="308"/>
        <v>1</v>
      </c>
      <c r="AU89" s="327">
        <f t="shared" si="308"/>
        <v>1</v>
      </c>
      <c r="AV89" s="327">
        <f t="shared" si="308"/>
        <v>1</v>
      </c>
      <c r="AW89" s="327">
        <f t="shared" si="308"/>
        <v>1</v>
      </c>
      <c r="AX89" s="328">
        <f t="shared" ref="AX89:AX103" si="309">AW89</f>
        <v>1</v>
      </c>
      <c r="AY89" s="7" t="s">
        <v>19</v>
      </c>
      <c r="AZ89" s="73" t="s">
        <v>20</v>
      </c>
      <c r="BA89" s="73"/>
      <c r="BB89" s="417">
        <v>1</v>
      </c>
      <c r="BC89" s="418">
        <f t="shared" ref="BC89:BN111" si="310">BB89</f>
        <v>1</v>
      </c>
      <c r="BD89" s="418">
        <f t="shared" si="310"/>
        <v>1</v>
      </c>
      <c r="BE89" s="418">
        <f t="shared" si="310"/>
        <v>1</v>
      </c>
      <c r="BF89" s="418">
        <f t="shared" si="310"/>
        <v>1</v>
      </c>
      <c r="BG89" s="418">
        <f t="shared" si="310"/>
        <v>1</v>
      </c>
      <c r="BH89" s="418">
        <f t="shared" si="310"/>
        <v>1</v>
      </c>
      <c r="BI89" s="418">
        <f t="shared" si="310"/>
        <v>1</v>
      </c>
      <c r="BJ89" s="418">
        <f t="shared" si="310"/>
        <v>1</v>
      </c>
      <c r="BK89" s="418">
        <f t="shared" si="310"/>
        <v>1</v>
      </c>
      <c r="BL89" s="418">
        <f t="shared" si="310"/>
        <v>1</v>
      </c>
      <c r="BM89" s="418">
        <f t="shared" si="310"/>
        <v>1</v>
      </c>
      <c r="BN89" s="419">
        <f t="shared" ref="BN89:BN103" si="311">BM89</f>
        <v>1</v>
      </c>
      <c r="BO89" s="7" t="s">
        <v>19</v>
      </c>
      <c r="BP89" s="73" t="s">
        <v>20</v>
      </c>
      <c r="BQ89" s="73"/>
      <c r="BR89" s="417">
        <v>1</v>
      </c>
      <c r="BS89" s="418">
        <f t="shared" ref="BS89:CC111" si="312">BR89</f>
        <v>1</v>
      </c>
      <c r="BT89" s="418">
        <f t="shared" si="312"/>
        <v>1</v>
      </c>
      <c r="BU89" s="418">
        <f t="shared" si="312"/>
        <v>1</v>
      </c>
      <c r="BV89" s="418">
        <f t="shared" si="312"/>
        <v>1</v>
      </c>
      <c r="BW89" s="418">
        <f t="shared" si="312"/>
        <v>1</v>
      </c>
      <c r="BX89" s="418">
        <f t="shared" si="312"/>
        <v>1</v>
      </c>
      <c r="BY89" s="418">
        <f t="shared" si="312"/>
        <v>1</v>
      </c>
      <c r="BZ89" s="418">
        <f t="shared" si="312"/>
        <v>1</v>
      </c>
      <c r="CA89" s="418">
        <f t="shared" si="312"/>
        <v>1</v>
      </c>
      <c r="CB89" s="418">
        <f t="shared" si="312"/>
        <v>1</v>
      </c>
      <c r="CC89" s="418">
        <f t="shared" si="312"/>
        <v>1</v>
      </c>
      <c r="CD89" s="419">
        <f t="shared" si="305"/>
        <v>1</v>
      </c>
    </row>
    <row r="90" spans="2:83" outlineLevel="1" x14ac:dyDescent="0.2">
      <c r="B90" s="78" t="s">
        <v>29</v>
      </c>
      <c r="C90" s="7" t="s">
        <v>19</v>
      </c>
      <c r="D90" s="73" t="s">
        <v>20</v>
      </c>
      <c r="E90" s="73"/>
      <c r="F90" s="16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8">
        <f t="shared" si="306"/>
        <v>0</v>
      </c>
      <c r="S90" s="7" t="s">
        <v>19</v>
      </c>
      <c r="T90" s="73" t="s">
        <v>20</v>
      </c>
      <c r="U90" s="73"/>
      <c r="V90" s="241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2">
        <v>0</v>
      </c>
      <c r="AD90" s="242">
        <v>0</v>
      </c>
      <c r="AE90" s="242">
        <v>0</v>
      </c>
      <c r="AF90" s="242">
        <v>0</v>
      </c>
      <c r="AG90" s="242">
        <v>0</v>
      </c>
      <c r="AH90" s="227">
        <f t="shared" si="307"/>
        <v>0</v>
      </c>
      <c r="AI90" s="7" t="s">
        <v>19</v>
      </c>
      <c r="AJ90" s="73" t="s">
        <v>20</v>
      </c>
      <c r="AK90" s="73"/>
      <c r="AL90" s="326">
        <v>0</v>
      </c>
      <c r="AM90" s="327">
        <f t="shared" si="308"/>
        <v>0</v>
      </c>
      <c r="AN90" s="327">
        <f t="shared" si="308"/>
        <v>0</v>
      </c>
      <c r="AO90" s="327">
        <f t="shared" si="308"/>
        <v>0</v>
      </c>
      <c r="AP90" s="327">
        <f t="shared" si="308"/>
        <v>0</v>
      </c>
      <c r="AQ90" s="327">
        <f t="shared" si="308"/>
        <v>0</v>
      </c>
      <c r="AR90" s="327">
        <v>1</v>
      </c>
      <c r="AS90" s="327">
        <f t="shared" si="308"/>
        <v>1</v>
      </c>
      <c r="AT90" s="327">
        <f t="shared" si="308"/>
        <v>1</v>
      </c>
      <c r="AU90" s="327">
        <f t="shared" si="308"/>
        <v>1</v>
      </c>
      <c r="AV90" s="327">
        <f t="shared" si="308"/>
        <v>1</v>
      </c>
      <c r="AW90" s="327">
        <f t="shared" si="308"/>
        <v>1</v>
      </c>
      <c r="AX90" s="328">
        <f t="shared" si="309"/>
        <v>1</v>
      </c>
      <c r="AY90" s="7" t="s">
        <v>19</v>
      </c>
      <c r="AZ90" s="73" t="s">
        <v>20</v>
      </c>
      <c r="BA90" s="73"/>
      <c r="BB90" s="417">
        <v>1</v>
      </c>
      <c r="BC90" s="418">
        <f t="shared" si="310"/>
        <v>1</v>
      </c>
      <c r="BD90" s="418">
        <f t="shared" si="310"/>
        <v>1</v>
      </c>
      <c r="BE90" s="418">
        <f t="shared" si="310"/>
        <v>1</v>
      </c>
      <c r="BF90" s="418">
        <f t="shared" si="310"/>
        <v>1</v>
      </c>
      <c r="BG90" s="418">
        <f t="shared" si="310"/>
        <v>1</v>
      </c>
      <c r="BH90" s="418">
        <f t="shared" si="310"/>
        <v>1</v>
      </c>
      <c r="BI90" s="418">
        <f t="shared" si="310"/>
        <v>1</v>
      </c>
      <c r="BJ90" s="418">
        <f t="shared" si="310"/>
        <v>1</v>
      </c>
      <c r="BK90" s="418">
        <f t="shared" si="310"/>
        <v>1</v>
      </c>
      <c r="BL90" s="418">
        <f t="shared" si="310"/>
        <v>1</v>
      </c>
      <c r="BM90" s="418">
        <f t="shared" si="310"/>
        <v>1</v>
      </c>
      <c r="BN90" s="419">
        <f t="shared" si="311"/>
        <v>1</v>
      </c>
      <c r="BO90" s="7" t="s">
        <v>19</v>
      </c>
      <c r="BP90" s="73" t="s">
        <v>20</v>
      </c>
      <c r="BQ90" s="73"/>
      <c r="BR90" s="417">
        <v>1</v>
      </c>
      <c r="BS90" s="418">
        <f t="shared" si="312"/>
        <v>1</v>
      </c>
      <c r="BT90" s="418">
        <f t="shared" si="312"/>
        <v>1</v>
      </c>
      <c r="BU90" s="418">
        <f t="shared" si="312"/>
        <v>1</v>
      </c>
      <c r="BV90" s="418">
        <f t="shared" si="312"/>
        <v>1</v>
      </c>
      <c r="BW90" s="418">
        <f t="shared" si="312"/>
        <v>1</v>
      </c>
      <c r="BX90" s="418">
        <f t="shared" si="312"/>
        <v>1</v>
      </c>
      <c r="BY90" s="418">
        <f t="shared" si="312"/>
        <v>1</v>
      </c>
      <c r="BZ90" s="418">
        <f t="shared" si="312"/>
        <v>1</v>
      </c>
      <c r="CA90" s="418">
        <f t="shared" si="312"/>
        <v>1</v>
      </c>
      <c r="CB90" s="418">
        <f t="shared" si="312"/>
        <v>1</v>
      </c>
      <c r="CC90" s="418">
        <f t="shared" si="312"/>
        <v>1</v>
      </c>
      <c r="CD90" s="419">
        <f t="shared" si="305"/>
        <v>1</v>
      </c>
    </row>
    <row r="91" spans="2:83" outlineLevel="1" x14ac:dyDescent="0.2">
      <c r="B91" s="78" t="s">
        <v>30</v>
      </c>
      <c r="C91" s="7" t="s">
        <v>19</v>
      </c>
      <c r="D91" s="15" t="s">
        <v>20</v>
      </c>
      <c r="E91" s="73"/>
      <c r="F91" s="16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8">
        <f t="shared" si="306"/>
        <v>0</v>
      </c>
      <c r="S91" s="7" t="s">
        <v>19</v>
      </c>
      <c r="T91" s="15" t="s">
        <v>20</v>
      </c>
      <c r="U91" s="73"/>
      <c r="V91" s="241">
        <v>0</v>
      </c>
      <c r="W91" s="242">
        <v>0</v>
      </c>
      <c r="X91" s="242">
        <v>0</v>
      </c>
      <c r="Y91" s="242">
        <v>0</v>
      </c>
      <c r="Z91" s="242">
        <v>0</v>
      </c>
      <c r="AA91" s="242">
        <v>0</v>
      </c>
      <c r="AB91" s="242">
        <v>0</v>
      </c>
      <c r="AC91" s="242">
        <v>0</v>
      </c>
      <c r="AD91" s="242">
        <v>0</v>
      </c>
      <c r="AE91" s="242">
        <v>0</v>
      </c>
      <c r="AF91" s="242">
        <v>0</v>
      </c>
      <c r="AG91" s="242">
        <v>0</v>
      </c>
      <c r="AH91" s="227">
        <f t="shared" si="307"/>
        <v>0</v>
      </c>
      <c r="AI91" s="7" t="s">
        <v>19</v>
      </c>
      <c r="AJ91" s="15" t="s">
        <v>20</v>
      </c>
      <c r="AK91" s="73"/>
      <c r="AL91" s="326">
        <v>0</v>
      </c>
      <c r="AM91" s="327">
        <f t="shared" si="308"/>
        <v>0</v>
      </c>
      <c r="AN91" s="327">
        <f t="shared" si="308"/>
        <v>0</v>
      </c>
      <c r="AO91" s="327">
        <f t="shared" si="308"/>
        <v>0</v>
      </c>
      <c r="AP91" s="327">
        <f t="shared" si="308"/>
        <v>0</v>
      </c>
      <c r="AQ91" s="327">
        <f t="shared" si="308"/>
        <v>0</v>
      </c>
      <c r="AR91" s="327">
        <f t="shared" si="308"/>
        <v>0</v>
      </c>
      <c r="AS91" s="327">
        <f t="shared" si="308"/>
        <v>0</v>
      </c>
      <c r="AT91" s="327">
        <f t="shared" si="308"/>
        <v>0</v>
      </c>
      <c r="AU91" s="327">
        <f t="shared" si="308"/>
        <v>0</v>
      </c>
      <c r="AV91" s="327">
        <f t="shared" si="308"/>
        <v>0</v>
      </c>
      <c r="AW91" s="327">
        <f t="shared" si="308"/>
        <v>0</v>
      </c>
      <c r="AX91" s="328">
        <f t="shared" si="309"/>
        <v>0</v>
      </c>
      <c r="AY91" s="7" t="s">
        <v>19</v>
      </c>
      <c r="AZ91" s="15" t="s">
        <v>20</v>
      </c>
      <c r="BA91" s="73"/>
      <c r="BB91" s="417">
        <v>1</v>
      </c>
      <c r="BC91" s="418">
        <f t="shared" si="310"/>
        <v>1</v>
      </c>
      <c r="BD91" s="418">
        <f t="shared" si="310"/>
        <v>1</v>
      </c>
      <c r="BE91" s="418">
        <f t="shared" si="310"/>
        <v>1</v>
      </c>
      <c r="BF91" s="418">
        <f t="shared" si="310"/>
        <v>1</v>
      </c>
      <c r="BG91" s="418">
        <f t="shared" si="310"/>
        <v>1</v>
      </c>
      <c r="BH91" s="418">
        <f t="shared" si="310"/>
        <v>1</v>
      </c>
      <c r="BI91" s="418">
        <f t="shared" si="310"/>
        <v>1</v>
      </c>
      <c r="BJ91" s="418">
        <f t="shared" si="310"/>
        <v>1</v>
      </c>
      <c r="BK91" s="418">
        <f t="shared" si="310"/>
        <v>1</v>
      </c>
      <c r="BL91" s="418">
        <f t="shared" si="310"/>
        <v>1</v>
      </c>
      <c r="BM91" s="418">
        <f t="shared" si="310"/>
        <v>1</v>
      </c>
      <c r="BN91" s="419">
        <f t="shared" si="311"/>
        <v>1</v>
      </c>
      <c r="BO91" s="7" t="s">
        <v>19</v>
      </c>
      <c r="BP91" s="15" t="s">
        <v>20</v>
      </c>
      <c r="BQ91" s="73"/>
      <c r="BR91" s="417">
        <v>1</v>
      </c>
      <c r="BS91" s="418">
        <f t="shared" si="312"/>
        <v>1</v>
      </c>
      <c r="BT91" s="418">
        <f t="shared" si="312"/>
        <v>1</v>
      </c>
      <c r="BU91" s="418">
        <f t="shared" si="312"/>
        <v>1</v>
      </c>
      <c r="BV91" s="418">
        <f t="shared" si="312"/>
        <v>1</v>
      </c>
      <c r="BW91" s="418">
        <f t="shared" si="312"/>
        <v>1</v>
      </c>
      <c r="BX91" s="418">
        <f t="shared" si="312"/>
        <v>1</v>
      </c>
      <c r="BY91" s="418">
        <f t="shared" si="312"/>
        <v>1</v>
      </c>
      <c r="BZ91" s="418">
        <f t="shared" si="312"/>
        <v>1</v>
      </c>
      <c r="CA91" s="418">
        <f t="shared" si="312"/>
        <v>1</v>
      </c>
      <c r="CB91" s="418">
        <f t="shared" si="312"/>
        <v>1</v>
      </c>
      <c r="CC91" s="418">
        <f t="shared" si="312"/>
        <v>1</v>
      </c>
      <c r="CD91" s="419">
        <f t="shared" si="305"/>
        <v>1</v>
      </c>
    </row>
    <row r="92" spans="2:83" outlineLevel="1" x14ac:dyDescent="0.2">
      <c r="B92" s="78" t="s">
        <v>31</v>
      </c>
      <c r="C92" s="7" t="s">
        <v>19</v>
      </c>
      <c r="D92" s="15" t="s">
        <v>20</v>
      </c>
      <c r="E92" s="73"/>
      <c r="F92" s="16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8">
        <f t="shared" si="306"/>
        <v>0</v>
      </c>
      <c r="S92" s="7" t="s">
        <v>19</v>
      </c>
      <c r="T92" s="15" t="s">
        <v>20</v>
      </c>
      <c r="U92" s="73"/>
      <c r="V92" s="241">
        <v>0</v>
      </c>
      <c r="W92" s="242">
        <v>0</v>
      </c>
      <c r="X92" s="242">
        <v>0</v>
      </c>
      <c r="Y92" s="242">
        <v>0</v>
      </c>
      <c r="Z92" s="242">
        <v>0</v>
      </c>
      <c r="AA92" s="242">
        <v>0</v>
      </c>
      <c r="AB92" s="242">
        <v>0</v>
      </c>
      <c r="AC92" s="242">
        <v>0</v>
      </c>
      <c r="AD92" s="242">
        <v>0</v>
      </c>
      <c r="AE92" s="242">
        <v>0</v>
      </c>
      <c r="AF92" s="242">
        <v>0</v>
      </c>
      <c r="AG92" s="242">
        <v>0</v>
      </c>
      <c r="AH92" s="227">
        <f t="shared" si="307"/>
        <v>0</v>
      </c>
      <c r="AI92" s="7" t="s">
        <v>19</v>
      </c>
      <c r="AJ92" s="15" t="s">
        <v>20</v>
      </c>
      <c r="AK92" s="73"/>
      <c r="AL92" s="326">
        <v>0</v>
      </c>
      <c r="AM92" s="327">
        <f t="shared" si="308"/>
        <v>0</v>
      </c>
      <c r="AN92" s="327">
        <f t="shared" si="308"/>
        <v>0</v>
      </c>
      <c r="AO92" s="327">
        <f t="shared" si="308"/>
        <v>0</v>
      </c>
      <c r="AP92" s="327">
        <f t="shared" si="308"/>
        <v>0</v>
      </c>
      <c r="AQ92" s="327">
        <f t="shared" si="308"/>
        <v>0</v>
      </c>
      <c r="AR92" s="327">
        <f t="shared" si="308"/>
        <v>0</v>
      </c>
      <c r="AS92" s="327">
        <f t="shared" si="308"/>
        <v>0</v>
      </c>
      <c r="AT92" s="327">
        <f t="shared" si="308"/>
        <v>0</v>
      </c>
      <c r="AU92" s="327">
        <f t="shared" si="308"/>
        <v>0</v>
      </c>
      <c r="AV92" s="327">
        <f t="shared" si="308"/>
        <v>0</v>
      </c>
      <c r="AW92" s="327">
        <f t="shared" si="308"/>
        <v>0</v>
      </c>
      <c r="AX92" s="328">
        <f t="shared" si="309"/>
        <v>0</v>
      </c>
      <c r="AY92" s="7" t="s">
        <v>19</v>
      </c>
      <c r="AZ92" s="15" t="s">
        <v>20</v>
      </c>
      <c r="BA92" s="73"/>
      <c r="BB92" s="417">
        <v>1</v>
      </c>
      <c r="BC92" s="418">
        <f t="shared" si="310"/>
        <v>1</v>
      </c>
      <c r="BD92" s="418">
        <f t="shared" si="310"/>
        <v>1</v>
      </c>
      <c r="BE92" s="418">
        <f t="shared" si="310"/>
        <v>1</v>
      </c>
      <c r="BF92" s="418">
        <f t="shared" si="310"/>
        <v>1</v>
      </c>
      <c r="BG92" s="418">
        <f t="shared" si="310"/>
        <v>1</v>
      </c>
      <c r="BH92" s="418">
        <f t="shared" si="310"/>
        <v>1</v>
      </c>
      <c r="BI92" s="418">
        <f t="shared" si="310"/>
        <v>1</v>
      </c>
      <c r="BJ92" s="418">
        <f t="shared" si="310"/>
        <v>1</v>
      </c>
      <c r="BK92" s="418">
        <f t="shared" si="310"/>
        <v>1</v>
      </c>
      <c r="BL92" s="418">
        <f t="shared" si="310"/>
        <v>1</v>
      </c>
      <c r="BM92" s="418">
        <f t="shared" si="310"/>
        <v>1</v>
      </c>
      <c r="BN92" s="419">
        <f t="shared" si="311"/>
        <v>1</v>
      </c>
      <c r="BO92" s="7" t="s">
        <v>19</v>
      </c>
      <c r="BP92" s="15" t="s">
        <v>20</v>
      </c>
      <c r="BQ92" s="73"/>
      <c r="BR92" s="417">
        <v>1</v>
      </c>
      <c r="BS92" s="418">
        <f t="shared" si="312"/>
        <v>1</v>
      </c>
      <c r="BT92" s="418">
        <f t="shared" si="312"/>
        <v>1</v>
      </c>
      <c r="BU92" s="418">
        <f t="shared" si="312"/>
        <v>1</v>
      </c>
      <c r="BV92" s="418">
        <f t="shared" si="312"/>
        <v>1</v>
      </c>
      <c r="BW92" s="418">
        <f t="shared" si="312"/>
        <v>1</v>
      </c>
      <c r="BX92" s="418">
        <f t="shared" si="312"/>
        <v>1</v>
      </c>
      <c r="BY92" s="418">
        <f t="shared" si="312"/>
        <v>1</v>
      </c>
      <c r="BZ92" s="418">
        <f t="shared" si="312"/>
        <v>1</v>
      </c>
      <c r="CA92" s="418">
        <f t="shared" si="312"/>
        <v>1</v>
      </c>
      <c r="CB92" s="418">
        <f t="shared" si="312"/>
        <v>1</v>
      </c>
      <c r="CC92" s="418">
        <f t="shared" si="312"/>
        <v>1</v>
      </c>
      <c r="CD92" s="419">
        <f t="shared" si="305"/>
        <v>1</v>
      </c>
    </row>
    <row r="93" spans="2:83" outlineLevel="1" x14ac:dyDescent="0.2">
      <c r="B93" s="78" t="s">
        <v>32</v>
      </c>
      <c r="C93" s="7" t="s">
        <v>19</v>
      </c>
      <c r="D93" s="15" t="s">
        <v>20</v>
      </c>
      <c r="E93" s="73"/>
      <c r="F93" s="16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8">
        <f t="shared" si="306"/>
        <v>0</v>
      </c>
      <c r="S93" s="7" t="s">
        <v>19</v>
      </c>
      <c r="T93" s="15" t="s">
        <v>20</v>
      </c>
      <c r="U93" s="73"/>
      <c r="V93" s="241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2">
        <v>0</v>
      </c>
      <c r="AD93" s="242">
        <v>0</v>
      </c>
      <c r="AE93" s="242">
        <v>0</v>
      </c>
      <c r="AF93" s="242">
        <v>0</v>
      </c>
      <c r="AG93" s="242">
        <v>0</v>
      </c>
      <c r="AH93" s="227">
        <f t="shared" si="307"/>
        <v>0</v>
      </c>
      <c r="AI93" s="7" t="s">
        <v>19</v>
      </c>
      <c r="AJ93" s="15" t="s">
        <v>20</v>
      </c>
      <c r="AK93" s="73"/>
      <c r="AL93" s="326">
        <f t="shared" ref="AL93:AL112" si="313">AH93</f>
        <v>0</v>
      </c>
      <c r="AM93" s="327">
        <f t="shared" si="308"/>
        <v>0</v>
      </c>
      <c r="AN93" s="327">
        <f t="shared" si="308"/>
        <v>0</v>
      </c>
      <c r="AO93" s="327">
        <f t="shared" si="308"/>
        <v>0</v>
      </c>
      <c r="AP93" s="327">
        <f t="shared" si="308"/>
        <v>0</v>
      </c>
      <c r="AQ93" s="327">
        <f t="shared" si="308"/>
        <v>0</v>
      </c>
      <c r="AR93" s="327">
        <f t="shared" si="308"/>
        <v>0</v>
      </c>
      <c r="AS93" s="327">
        <f t="shared" si="308"/>
        <v>0</v>
      </c>
      <c r="AT93" s="327">
        <f t="shared" si="308"/>
        <v>0</v>
      </c>
      <c r="AU93" s="327">
        <f t="shared" si="308"/>
        <v>0</v>
      </c>
      <c r="AV93" s="327">
        <f t="shared" si="308"/>
        <v>0</v>
      </c>
      <c r="AW93" s="327">
        <f t="shared" si="308"/>
        <v>0</v>
      </c>
      <c r="AX93" s="328">
        <f t="shared" si="309"/>
        <v>0</v>
      </c>
      <c r="AY93" s="7" t="s">
        <v>19</v>
      </c>
      <c r="AZ93" s="15" t="s">
        <v>20</v>
      </c>
      <c r="BA93" s="73"/>
      <c r="BB93" s="417">
        <v>0</v>
      </c>
      <c r="BC93" s="418">
        <f t="shared" si="310"/>
        <v>0</v>
      </c>
      <c r="BD93" s="418">
        <f t="shared" si="310"/>
        <v>0</v>
      </c>
      <c r="BE93" s="418">
        <f t="shared" si="310"/>
        <v>0</v>
      </c>
      <c r="BF93" s="418">
        <f t="shared" si="310"/>
        <v>0</v>
      </c>
      <c r="BG93" s="418">
        <f t="shared" si="310"/>
        <v>0</v>
      </c>
      <c r="BH93" s="418">
        <f t="shared" si="310"/>
        <v>0</v>
      </c>
      <c r="BI93" s="418">
        <f t="shared" si="310"/>
        <v>0</v>
      </c>
      <c r="BJ93" s="418">
        <f t="shared" si="310"/>
        <v>0</v>
      </c>
      <c r="BK93" s="418">
        <f t="shared" si="310"/>
        <v>0</v>
      </c>
      <c r="BL93" s="418">
        <f t="shared" si="310"/>
        <v>0</v>
      </c>
      <c r="BM93" s="418">
        <f t="shared" si="310"/>
        <v>0</v>
      </c>
      <c r="BN93" s="419">
        <f t="shared" si="311"/>
        <v>0</v>
      </c>
      <c r="BO93" s="7" t="s">
        <v>19</v>
      </c>
      <c r="BP93" s="15" t="s">
        <v>20</v>
      </c>
      <c r="BQ93" s="73"/>
      <c r="BR93" s="417">
        <v>0</v>
      </c>
      <c r="BS93" s="418">
        <f t="shared" si="312"/>
        <v>0</v>
      </c>
      <c r="BT93" s="418">
        <f t="shared" si="312"/>
        <v>0</v>
      </c>
      <c r="BU93" s="418">
        <f t="shared" si="312"/>
        <v>0</v>
      </c>
      <c r="BV93" s="418">
        <f t="shared" si="312"/>
        <v>0</v>
      </c>
      <c r="BW93" s="418">
        <f t="shared" si="312"/>
        <v>0</v>
      </c>
      <c r="BX93" s="418">
        <f t="shared" si="312"/>
        <v>0</v>
      </c>
      <c r="BY93" s="418">
        <f t="shared" si="312"/>
        <v>0</v>
      </c>
      <c r="BZ93" s="418">
        <f t="shared" si="312"/>
        <v>0</v>
      </c>
      <c r="CA93" s="418">
        <f t="shared" si="312"/>
        <v>0</v>
      </c>
      <c r="CB93" s="418">
        <f t="shared" si="312"/>
        <v>0</v>
      </c>
      <c r="CC93" s="418">
        <f t="shared" si="312"/>
        <v>0</v>
      </c>
      <c r="CD93" s="419">
        <f t="shared" si="305"/>
        <v>0</v>
      </c>
    </row>
    <row r="94" spans="2:83" outlineLevel="1" x14ac:dyDescent="0.2">
      <c r="B94" s="78" t="s">
        <v>33</v>
      </c>
      <c r="C94" s="7" t="s">
        <v>19</v>
      </c>
      <c r="D94" s="15" t="s">
        <v>20</v>
      </c>
      <c r="E94" s="73"/>
      <c r="F94" s="16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8">
        <f t="shared" si="306"/>
        <v>0</v>
      </c>
      <c r="S94" s="7" t="s">
        <v>19</v>
      </c>
      <c r="T94" s="15" t="s">
        <v>20</v>
      </c>
      <c r="U94" s="73"/>
      <c r="V94" s="241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0</v>
      </c>
      <c r="AB94" s="242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0</v>
      </c>
      <c r="AH94" s="227">
        <f t="shared" si="307"/>
        <v>0</v>
      </c>
      <c r="AI94" s="7" t="s">
        <v>19</v>
      </c>
      <c r="AJ94" s="15" t="s">
        <v>20</v>
      </c>
      <c r="AK94" s="73"/>
      <c r="AL94" s="326">
        <f t="shared" si="313"/>
        <v>0</v>
      </c>
      <c r="AM94" s="327">
        <f t="shared" si="308"/>
        <v>0</v>
      </c>
      <c r="AN94" s="327">
        <f t="shared" si="308"/>
        <v>0</v>
      </c>
      <c r="AO94" s="327">
        <f t="shared" si="308"/>
        <v>0</v>
      </c>
      <c r="AP94" s="327">
        <f t="shared" si="308"/>
        <v>0</v>
      </c>
      <c r="AQ94" s="327">
        <f t="shared" si="308"/>
        <v>0</v>
      </c>
      <c r="AR94" s="327">
        <f t="shared" si="308"/>
        <v>0</v>
      </c>
      <c r="AS94" s="327">
        <f t="shared" si="308"/>
        <v>0</v>
      </c>
      <c r="AT94" s="327">
        <f t="shared" si="308"/>
        <v>0</v>
      </c>
      <c r="AU94" s="327">
        <f t="shared" si="308"/>
        <v>0</v>
      </c>
      <c r="AV94" s="327">
        <f t="shared" si="308"/>
        <v>0</v>
      </c>
      <c r="AW94" s="327">
        <f t="shared" si="308"/>
        <v>0</v>
      </c>
      <c r="AX94" s="328">
        <f t="shared" si="309"/>
        <v>0</v>
      </c>
      <c r="AY94" s="7" t="s">
        <v>19</v>
      </c>
      <c r="AZ94" s="15" t="s">
        <v>20</v>
      </c>
      <c r="BA94" s="73"/>
      <c r="BB94" s="417">
        <v>0</v>
      </c>
      <c r="BC94" s="418">
        <f t="shared" si="310"/>
        <v>0</v>
      </c>
      <c r="BD94" s="418">
        <f t="shared" si="310"/>
        <v>0</v>
      </c>
      <c r="BE94" s="418">
        <f t="shared" si="310"/>
        <v>0</v>
      </c>
      <c r="BF94" s="418">
        <f t="shared" si="310"/>
        <v>0</v>
      </c>
      <c r="BG94" s="418">
        <f t="shared" si="310"/>
        <v>0</v>
      </c>
      <c r="BH94" s="418">
        <f t="shared" si="310"/>
        <v>0</v>
      </c>
      <c r="BI94" s="418">
        <f t="shared" si="310"/>
        <v>0</v>
      </c>
      <c r="BJ94" s="418">
        <f t="shared" si="310"/>
        <v>0</v>
      </c>
      <c r="BK94" s="418">
        <f t="shared" si="310"/>
        <v>0</v>
      </c>
      <c r="BL94" s="418">
        <f t="shared" si="310"/>
        <v>0</v>
      </c>
      <c r="BM94" s="418">
        <f t="shared" si="310"/>
        <v>0</v>
      </c>
      <c r="BN94" s="419">
        <f t="shared" si="311"/>
        <v>0</v>
      </c>
      <c r="BO94" s="7" t="s">
        <v>19</v>
      </c>
      <c r="BP94" s="15" t="s">
        <v>20</v>
      </c>
      <c r="BQ94" s="73"/>
      <c r="BR94" s="417">
        <v>0</v>
      </c>
      <c r="BS94" s="418">
        <f t="shared" si="312"/>
        <v>0</v>
      </c>
      <c r="BT94" s="418">
        <f t="shared" si="312"/>
        <v>0</v>
      </c>
      <c r="BU94" s="418">
        <f t="shared" si="312"/>
        <v>0</v>
      </c>
      <c r="BV94" s="418">
        <f t="shared" si="312"/>
        <v>0</v>
      </c>
      <c r="BW94" s="418">
        <f t="shared" si="312"/>
        <v>0</v>
      </c>
      <c r="BX94" s="418">
        <f t="shared" si="312"/>
        <v>0</v>
      </c>
      <c r="BY94" s="418">
        <f t="shared" si="312"/>
        <v>0</v>
      </c>
      <c r="BZ94" s="418">
        <f t="shared" si="312"/>
        <v>0</v>
      </c>
      <c r="CA94" s="418">
        <f t="shared" si="312"/>
        <v>0</v>
      </c>
      <c r="CB94" s="418">
        <f t="shared" si="312"/>
        <v>0</v>
      </c>
      <c r="CC94" s="418">
        <f t="shared" si="312"/>
        <v>0</v>
      </c>
      <c r="CD94" s="419">
        <f t="shared" si="305"/>
        <v>0</v>
      </c>
    </row>
    <row r="95" spans="2:83" outlineLevel="1" x14ac:dyDescent="0.2">
      <c r="B95" s="14" t="s">
        <v>131</v>
      </c>
      <c r="C95" s="7" t="s">
        <v>19</v>
      </c>
      <c r="D95" s="15" t="s">
        <v>20</v>
      </c>
      <c r="E95" s="73"/>
      <c r="F95" s="16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8">
        <f t="shared" si="306"/>
        <v>0</v>
      </c>
      <c r="S95" s="7" t="s">
        <v>19</v>
      </c>
      <c r="T95" s="15" t="s">
        <v>20</v>
      </c>
      <c r="U95" s="73"/>
      <c r="V95" s="241">
        <v>0</v>
      </c>
      <c r="W95" s="242">
        <v>0</v>
      </c>
      <c r="X95" s="242">
        <v>0</v>
      </c>
      <c r="Y95" s="242">
        <v>0</v>
      </c>
      <c r="Z95" s="242">
        <v>0</v>
      </c>
      <c r="AA95" s="242">
        <v>0</v>
      </c>
      <c r="AB95" s="242">
        <v>0</v>
      </c>
      <c r="AC95" s="242">
        <v>0</v>
      </c>
      <c r="AD95" s="242">
        <v>0</v>
      </c>
      <c r="AE95" s="242">
        <v>0</v>
      </c>
      <c r="AF95" s="242">
        <v>0</v>
      </c>
      <c r="AG95" s="242">
        <v>0</v>
      </c>
      <c r="AH95" s="227">
        <f t="shared" si="307"/>
        <v>0</v>
      </c>
      <c r="AI95" s="7" t="s">
        <v>19</v>
      </c>
      <c r="AJ95" s="15" t="s">
        <v>20</v>
      </c>
      <c r="AK95" s="73"/>
      <c r="AL95" s="326">
        <v>1</v>
      </c>
      <c r="AM95" s="327">
        <f t="shared" si="308"/>
        <v>1</v>
      </c>
      <c r="AN95" s="327">
        <f t="shared" si="308"/>
        <v>1</v>
      </c>
      <c r="AO95" s="327">
        <f t="shared" si="308"/>
        <v>1</v>
      </c>
      <c r="AP95" s="327">
        <f t="shared" si="308"/>
        <v>1</v>
      </c>
      <c r="AQ95" s="327">
        <f t="shared" si="308"/>
        <v>1</v>
      </c>
      <c r="AR95" s="327">
        <f t="shared" si="308"/>
        <v>1</v>
      </c>
      <c r="AS95" s="327">
        <f t="shared" si="308"/>
        <v>1</v>
      </c>
      <c r="AT95" s="327">
        <f t="shared" si="308"/>
        <v>1</v>
      </c>
      <c r="AU95" s="327">
        <f t="shared" si="308"/>
        <v>1</v>
      </c>
      <c r="AV95" s="327">
        <f t="shared" si="308"/>
        <v>1</v>
      </c>
      <c r="AW95" s="327">
        <f t="shared" si="308"/>
        <v>1</v>
      </c>
      <c r="AX95" s="328">
        <f t="shared" si="309"/>
        <v>1</v>
      </c>
      <c r="AY95" s="7" t="s">
        <v>19</v>
      </c>
      <c r="AZ95" s="15" t="s">
        <v>20</v>
      </c>
      <c r="BA95" s="73"/>
      <c r="BB95" s="417">
        <v>2</v>
      </c>
      <c r="BC95" s="418">
        <f t="shared" si="310"/>
        <v>2</v>
      </c>
      <c r="BD95" s="418">
        <f t="shared" si="310"/>
        <v>2</v>
      </c>
      <c r="BE95" s="418">
        <f t="shared" si="310"/>
        <v>2</v>
      </c>
      <c r="BF95" s="418">
        <f t="shared" si="310"/>
        <v>2</v>
      </c>
      <c r="BG95" s="418">
        <f t="shared" si="310"/>
        <v>2</v>
      </c>
      <c r="BH95" s="418">
        <f t="shared" si="310"/>
        <v>2</v>
      </c>
      <c r="BI95" s="418">
        <f t="shared" si="310"/>
        <v>2</v>
      </c>
      <c r="BJ95" s="418">
        <f t="shared" si="310"/>
        <v>2</v>
      </c>
      <c r="BK95" s="418">
        <f t="shared" si="310"/>
        <v>2</v>
      </c>
      <c r="BL95" s="418">
        <f t="shared" si="310"/>
        <v>2</v>
      </c>
      <c r="BM95" s="418">
        <f t="shared" si="310"/>
        <v>2</v>
      </c>
      <c r="BN95" s="419">
        <f t="shared" si="311"/>
        <v>2</v>
      </c>
      <c r="BO95" s="7" t="s">
        <v>19</v>
      </c>
      <c r="BP95" s="15" t="s">
        <v>20</v>
      </c>
      <c r="BQ95" s="73"/>
      <c r="BR95" s="417">
        <v>2</v>
      </c>
      <c r="BS95" s="418">
        <f t="shared" si="312"/>
        <v>2</v>
      </c>
      <c r="BT95" s="418">
        <f t="shared" si="312"/>
        <v>2</v>
      </c>
      <c r="BU95" s="418">
        <f t="shared" si="312"/>
        <v>2</v>
      </c>
      <c r="BV95" s="418">
        <f t="shared" si="312"/>
        <v>2</v>
      </c>
      <c r="BW95" s="418">
        <f t="shared" si="312"/>
        <v>2</v>
      </c>
      <c r="BX95" s="418">
        <f t="shared" si="312"/>
        <v>2</v>
      </c>
      <c r="BY95" s="418">
        <f t="shared" si="312"/>
        <v>2</v>
      </c>
      <c r="BZ95" s="418">
        <f t="shared" si="312"/>
        <v>2</v>
      </c>
      <c r="CA95" s="418">
        <f t="shared" si="312"/>
        <v>2</v>
      </c>
      <c r="CB95" s="418">
        <f t="shared" si="312"/>
        <v>2</v>
      </c>
      <c r="CC95" s="418">
        <f t="shared" si="312"/>
        <v>2</v>
      </c>
      <c r="CD95" s="419">
        <f t="shared" si="305"/>
        <v>2</v>
      </c>
    </row>
    <row r="96" spans="2:83" ht="13.5" customHeight="1" outlineLevel="1" x14ac:dyDescent="0.2">
      <c r="B96" s="78" t="s">
        <v>34</v>
      </c>
      <c r="C96" s="7" t="s">
        <v>19</v>
      </c>
      <c r="D96" s="15" t="s">
        <v>20</v>
      </c>
      <c r="E96" s="73"/>
      <c r="F96" s="16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8">
        <f t="shared" si="306"/>
        <v>0</v>
      </c>
      <c r="S96" s="7" t="s">
        <v>19</v>
      </c>
      <c r="T96" s="15" t="s">
        <v>20</v>
      </c>
      <c r="U96" s="73"/>
      <c r="V96" s="241">
        <v>0</v>
      </c>
      <c r="W96" s="242">
        <v>0</v>
      </c>
      <c r="X96" s="242">
        <v>0</v>
      </c>
      <c r="Y96" s="242">
        <v>0</v>
      </c>
      <c r="Z96" s="242">
        <v>0</v>
      </c>
      <c r="AA96" s="242">
        <v>0</v>
      </c>
      <c r="AB96" s="242">
        <v>0</v>
      </c>
      <c r="AC96" s="242">
        <v>0</v>
      </c>
      <c r="AD96" s="242">
        <v>0</v>
      </c>
      <c r="AE96" s="242">
        <v>0</v>
      </c>
      <c r="AF96" s="242">
        <v>0</v>
      </c>
      <c r="AG96" s="242">
        <v>0</v>
      </c>
      <c r="AH96" s="227">
        <f t="shared" si="307"/>
        <v>0</v>
      </c>
      <c r="AI96" s="7" t="s">
        <v>19</v>
      </c>
      <c r="AJ96" s="15" t="s">
        <v>20</v>
      </c>
      <c r="AK96" s="73"/>
      <c r="AL96" s="326">
        <v>1</v>
      </c>
      <c r="AM96" s="327">
        <f t="shared" si="308"/>
        <v>1</v>
      </c>
      <c r="AN96" s="327">
        <f t="shared" si="308"/>
        <v>1</v>
      </c>
      <c r="AO96" s="327">
        <f t="shared" si="308"/>
        <v>1</v>
      </c>
      <c r="AP96" s="327">
        <f t="shared" si="308"/>
        <v>1</v>
      </c>
      <c r="AQ96" s="327">
        <f t="shared" si="308"/>
        <v>1</v>
      </c>
      <c r="AR96" s="327">
        <f t="shared" si="308"/>
        <v>1</v>
      </c>
      <c r="AS96" s="327">
        <f t="shared" si="308"/>
        <v>1</v>
      </c>
      <c r="AT96" s="327">
        <f t="shared" si="308"/>
        <v>1</v>
      </c>
      <c r="AU96" s="327">
        <f t="shared" si="308"/>
        <v>1</v>
      </c>
      <c r="AV96" s="327">
        <f t="shared" si="308"/>
        <v>1</v>
      </c>
      <c r="AW96" s="327">
        <f t="shared" si="308"/>
        <v>1</v>
      </c>
      <c r="AX96" s="328">
        <f t="shared" si="309"/>
        <v>1</v>
      </c>
      <c r="AY96" s="7" t="s">
        <v>19</v>
      </c>
      <c r="AZ96" s="15" t="s">
        <v>20</v>
      </c>
      <c r="BA96" s="73"/>
      <c r="BB96" s="417">
        <v>2</v>
      </c>
      <c r="BC96" s="418">
        <f t="shared" si="310"/>
        <v>2</v>
      </c>
      <c r="BD96" s="418">
        <f t="shared" si="310"/>
        <v>2</v>
      </c>
      <c r="BE96" s="418">
        <f t="shared" si="310"/>
        <v>2</v>
      </c>
      <c r="BF96" s="418">
        <f t="shared" si="310"/>
        <v>2</v>
      </c>
      <c r="BG96" s="418">
        <f t="shared" si="310"/>
        <v>2</v>
      </c>
      <c r="BH96" s="418">
        <f t="shared" si="310"/>
        <v>2</v>
      </c>
      <c r="BI96" s="418">
        <f t="shared" si="310"/>
        <v>2</v>
      </c>
      <c r="BJ96" s="418">
        <f t="shared" si="310"/>
        <v>2</v>
      </c>
      <c r="BK96" s="418">
        <f t="shared" si="310"/>
        <v>2</v>
      </c>
      <c r="BL96" s="418">
        <f t="shared" si="310"/>
        <v>2</v>
      </c>
      <c r="BM96" s="418">
        <f t="shared" si="310"/>
        <v>2</v>
      </c>
      <c r="BN96" s="419">
        <f t="shared" si="311"/>
        <v>2</v>
      </c>
      <c r="BO96" s="7" t="s">
        <v>19</v>
      </c>
      <c r="BP96" s="15" t="s">
        <v>20</v>
      </c>
      <c r="BQ96" s="73"/>
      <c r="BR96" s="417">
        <v>2</v>
      </c>
      <c r="BS96" s="418">
        <f t="shared" si="312"/>
        <v>2</v>
      </c>
      <c r="BT96" s="418">
        <f t="shared" si="312"/>
        <v>2</v>
      </c>
      <c r="BU96" s="418">
        <f t="shared" si="312"/>
        <v>2</v>
      </c>
      <c r="BV96" s="418">
        <f t="shared" si="312"/>
        <v>2</v>
      </c>
      <c r="BW96" s="418">
        <f t="shared" si="312"/>
        <v>2</v>
      </c>
      <c r="BX96" s="418">
        <f t="shared" si="312"/>
        <v>2</v>
      </c>
      <c r="BY96" s="418">
        <f t="shared" si="312"/>
        <v>2</v>
      </c>
      <c r="BZ96" s="418">
        <f t="shared" si="312"/>
        <v>2</v>
      </c>
      <c r="CA96" s="418">
        <f t="shared" si="312"/>
        <v>2</v>
      </c>
      <c r="CB96" s="418">
        <f t="shared" si="312"/>
        <v>2</v>
      </c>
      <c r="CC96" s="418">
        <f t="shared" si="312"/>
        <v>2</v>
      </c>
      <c r="CD96" s="419">
        <f t="shared" si="305"/>
        <v>2</v>
      </c>
    </row>
    <row r="97" spans="2:82" outlineLevel="1" x14ac:dyDescent="0.2">
      <c r="B97" s="78" t="s">
        <v>275</v>
      </c>
      <c r="C97" s="7" t="s">
        <v>19</v>
      </c>
      <c r="D97" s="15" t="s">
        <v>20</v>
      </c>
      <c r="E97" s="73"/>
      <c r="F97" s="16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8">
        <f t="shared" si="306"/>
        <v>0</v>
      </c>
      <c r="S97" s="7" t="s">
        <v>19</v>
      </c>
      <c r="T97" s="15" t="s">
        <v>20</v>
      </c>
      <c r="U97" s="73"/>
      <c r="V97" s="241">
        <v>0</v>
      </c>
      <c r="W97" s="242">
        <v>0</v>
      </c>
      <c r="X97" s="242">
        <v>0</v>
      </c>
      <c r="Y97" s="242">
        <v>0</v>
      </c>
      <c r="Z97" s="242">
        <v>0</v>
      </c>
      <c r="AA97" s="242">
        <v>0</v>
      </c>
      <c r="AB97" s="242">
        <v>0</v>
      </c>
      <c r="AC97" s="242">
        <v>0</v>
      </c>
      <c r="AD97" s="242">
        <v>0</v>
      </c>
      <c r="AE97" s="242">
        <v>0</v>
      </c>
      <c r="AF97" s="242">
        <v>0</v>
      </c>
      <c r="AG97" s="242">
        <v>0</v>
      </c>
      <c r="AH97" s="227">
        <f t="shared" si="307"/>
        <v>0</v>
      </c>
      <c r="AI97" s="7" t="s">
        <v>19</v>
      </c>
      <c r="AJ97" s="15" t="s">
        <v>20</v>
      </c>
      <c r="AK97" s="73"/>
      <c r="AL97" s="326">
        <v>1</v>
      </c>
      <c r="AM97" s="327">
        <f t="shared" si="308"/>
        <v>1</v>
      </c>
      <c r="AN97" s="327">
        <f t="shared" si="308"/>
        <v>1</v>
      </c>
      <c r="AO97" s="327">
        <f t="shared" si="308"/>
        <v>1</v>
      </c>
      <c r="AP97" s="327">
        <f t="shared" si="308"/>
        <v>1</v>
      </c>
      <c r="AQ97" s="327">
        <f t="shared" si="308"/>
        <v>1</v>
      </c>
      <c r="AR97" s="327">
        <f t="shared" si="308"/>
        <v>1</v>
      </c>
      <c r="AS97" s="327">
        <f t="shared" si="308"/>
        <v>1</v>
      </c>
      <c r="AT97" s="327">
        <f t="shared" si="308"/>
        <v>1</v>
      </c>
      <c r="AU97" s="327">
        <f t="shared" si="308"/>
        <v>1</v>
      </c>
      <c r="AV97" s="327">
        <f t="shared" si="308"/>
        <v>1</v>
      </c>
      <c r="AW97" s="327">
        <f t="shared" si="308"/>
        <v>1</v>
      </c>
      <c r="AX97" s="328">
        <f t="shared" si="309"/>
        <v>1</v>
      </c>
      <c r="AY97" s="7" t="s">
        <v>19</v>
      </c>
      <c r="AZ97" s="15" t="s">
        <v>20</v>
      </c>
      <c r="BA97" s="73"/>
      <c r="BB97" s="417">
        <v>2</v>
      </c>
      <c r="BC97" s="418">
        <f t="shared" si="310"/>
        <v>2</v>
      </c>
      <c r="BD97" s="418">
        <f t="shared" si="310"/>
        <v>2</v>
      </c>
      <c r="BE97" s="418">
        <f t="shared" si="310"/>
        <v>2</v>
      </c>
      <c r="BF97" s="418">
        <f t="shared" si="310"/>
        <v>2</v>
      </c>
      <c r="BG97" s="418">
        <f t="shared" si="310"/>
        <v>2</v>
      </c>
      <c r="BH97" s="418">
        <f t="shared" si="310"/>
        <v>2</v>
      </c>
      <c r="BI97" s="418">
        <f t="shared" si="310"/>
        <v>2</v>
      </c>
      <c r="BJ97" s="418">
        <f t="shared" si="310"/>
        <v>2</v>
      </c>
      <c r="BK97" s="418">
        <f t="shared" si="310"/>
        <v>2</v>
      </c>
      <c r="BL97" s="418">
        <f t="shared" si="310"/>
        <v>2</v>
      </c>
      <c r="BM97" s="418">
        <f t="shared" si="310"/>
        <v>2</v>
      </c>
      <c r="BN97" s="419">
        <f t="shared" si="311"/>
        <v>2</v>
      </c>
      <c r="BO97" s="7" t="s">
        <v>19</v>
      </c>
      <c r="BP97" s="15" t="s">
        <v>20</v>
      </c>
      <c r="BQ97" s="73"/>
      <c r="BR97" s="417">
        <v>2</v>
      </c>
      <c r="BS97" s="418">
        <f t="shared" si="312"/>
        <v>2</v>
      </c>
      <c r="BT97" s="418">
        <f t="shared" si="312"/>
        <v>2</v>
      </c>
      <c r="BU97" s="418">
        <f t="shared" si="312"/>
        <v>2</v>
      </c>
      <c r="BV97" s="418">
        <f t="shared" si="312"/>
        <v>2</v>
      </c>
      <c r="BW97" s="418">
        <f t="shared" si="312"/>
        <v>2</v>
      </c>
      <c r="BX97" s="418">
        <f t="shared" si="312"/>
        <v>2</v>
      </c>
      <c r="BY97" s="418">
        <f t="shared" si="312"/>
        <v>2</v>
      </c>
      <c r="BZ97" s="418">
        <f t="shared" si="312"/>
        <v>2</v>
      </c>
      <c r="CA97" s="418">
        <f t="shared" si="312"/>
        <v>2</v>
      </c>
      <c r="CB97" s="418">
        <f t="shared" si="312"/>
        <v>2</v>
      </c>
      <c r="CC97" s="418">
        <f t="shared" si="312"/>
        <v>2</v>
      </c>
      <c r="CD97" s="419">
        <f t="shared" si="305"/>
        <v>2</v>
      </c>
    </row>
    <row r="98" spans="2:82" outlineLevel="1" x14ac:dyDescent="0.2">
      <c r="B98" s="78" t="s">
        <v>129</v>
      </c>
      <c r="C98" s="7" t="s">
        <v>19</v>
      </c>
      <c r="D98" s="15" t="s">
        <v>20</v>
      </c>
      <c r="E98" s="73"/>
      <c r="F98" s="16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8">
        <f t="shared" si="306"/>
        <v>0</v>
      </c>
      <c r="S98" s="7" t="s">
        <v>19</v>
      </c>
      <c r="T98" s="15" t="s">
        <v>20</v>
      </c>
      <c r="U98" s="73"/>
      <c r="V98" s="241">
        <v>0</v>
      </c>
      <c r="W98" s="242">
        <v>0</v>
      </c>
      <c r="X98" s="242">
        <v>0</v>
      </c>
      <c r="Y98" s="242">
        <v>0</v>
      </c>
      <c r="Z98" s="242">
        <v>0</v>
      </c>
      <c r="AA98" s="242">
        <v>0</v>
      </c>
      <c r="AB98" s="242">
        <v>0</v>
      </c>
      <c r="AC98" s="242">
        <v>0</v>
      </c>
      <c r="AD98" s="242">
        <v>0</v>
      </c>
      <c r="AE98" s="242">
        <v>0</v>
      </c>
      <c r="AF98" s="242">
        <v>0</v>
      </c>
      <c r="AG98" s="242">
        <v>0</v>
      </c>
      <c r="AH98" s="227">
        <f t="shared" si="307"/>
        <v>0</v>
      </c>
      <c r="AI98" s="7" t="s">
        <v>19</v>
      </c>
      <c r="AJ98" s="15" t="s">
        <v>20</v>
      </c>
      <c r="AK98" s="73"/>
      <c r="AL98" s="326">
        <v>1</v>
      </c>
      <c r="AM98" s="327">
        <f t="shared" si="308"/>
        <v>1</v>
      </c>
      <c r="AN98" s="327">
        <f t="shared" si="308"/>
        <v>1</v>
      </c>
      <c r="AO98" s="327">
        <f t="shared" si="308"/>
        <v>1</v>
      </c>
      <c r="AP98" s="327">
        <f t="shared" si="308"/>
        <v>1</v>
      </c>
      <c r="AQ98" s="327">
        <f t="shared" si="308"/>
        <v>1</v>
      </c>
      <c r="AR98" s="327">
        <f t="shared" si="308"/>
        <v>1</v>
      </c>
      <c r="AS98" s="327">
        <f t="shared" si="308"/>
        <v>1</v>
      </c>
      <c r="AT98" s="327">
        <f t="shared" si="308"/>
        <v>1</v>
      </c>
      <c r="AU98" s="327">
        <f t="shared" si="308"/>
        <v>1</v>
      </c>
      <c r="AV98" s="327">
        <f t="shared" si="308"/>
        <v>1</v>
      </c>
      <c r="AW98" s="327">
        <f t="shared" si="308"/>
        <v>1</v>
      </c>
      <c r="AX98" s="328">
        <f t="shared" si="309"/>
        <v>1</v>
      </c>
      <c r="AY98" s="7" t="s">
        <v>19</v>
      </c>
      <c r="AZ98" s="15" t="s">
        <v>20</v>
      </c>
      <c r="BA98" s="73"/>
      <c r="BB98" s="417">
        <v>1</v>
      </c>
      <c r="BC98" s="418">
        <f t="shared" si="310"/>
        <v>1</v>
      </c>
      <c r="BD98" s="418">
        <f t="shared" si="310"/>
        <v>1</v>
      </c>
      <c r="BE98" s="418">
        <f t="shared" si="310"/>
        <v>1</v>
      </c>
      <c r="BF98" s="418">
        <f t="shared" si="310"/>
        <v>1</v>
      </c>
      <c r="BG98" s="418">
        <f t="shared" si="310"/>
        <v>1</v>
      </c>
      <c r="BH98" s="418">
        <f t="shared" si="310"/>
        <v>1</v>
      </c>
      <c r="BI98" s="418">
        <f t="shared" si="310"/>
        <v>1</v>
      </c>
      <c r="BJ98" s="418">
        <f t="shared" si="310"/>
        <v>1</v>
      </c>
      <c r="BK98" s="418">
        <f t="shared" si="310"/>
        <v>1</v>
      </c>
      <c r="BL98" s="418">
        <f t="shared" si="310"/>
        <v>1</v>
      </c>
      <c r="BM98" s="418">
        <f t="shared" si="310"/>
        <v>1</v>
      </c>
      <c r="BN98" s="419">
        <f t="shared" si="311"/>
        <v>1</v>
      </c>
      <c r="BO98" s="7" t="s">
        <v>19</v>
      </c>
      <c r="BP98" s="15" t="s">
        <v>20</v>
      </c>
      <c r="BQ98" s="73"/>
      <c r="BR98" s="417">
        <v>1</v>
      </c>
      <c r="BS98" s="418">
        <f t="shared" si="312"/>
        <v>1</v>
      </c>
      <c r="BT98" s="418">
        <f t="shared" si="312"/>
        <v>1</v>
      </c>
      <c r="BU98" s="418">
        <f t="shared" si="312"/>
        <v>1</v>
      </c>
      <c r="BV98" s="418">
        <f t="shared" si="312"/>
        <v>1</v>
      </c>
      <c r="BW98" s="418">
        <f t="shared" si="312"/>
        <v>1</v>
      </c>
      <c r="BX98" s="418">
        <f t="shared" si="312"/>
        <v>1</v>
      </c>
      <c r="BY98" s="418">
        <f t="shared" si="312"/>
        <v>1</v>
      </c>
      <c r="BZ98" s="418">
        <f t="shared" si="312"/>
        <v>1</v>
      </c>
      <c r="CA98" s="418">
        <f t="shared" si="312"/>
        <v>1</v>
      </c>
      <c r="CB98" s="418">
        <f t="shared" si="312"/>
        <v>1</v>
      </c>
      <c r="CC98" s="418">
        <f t="shared" si="312"/>
        <v>1</v>
      </c>
      <c r="CD98" s="419">
        <f t="shared" si="305"/>
        <v>1</v>
      </c>
    </row>
    <row r="99" spans="2:82" outlineLevel="1" x14ac:dyDescent="0.2">
      <c r="B99" s="14" t="s">
        <v>130</v>
      </c>
      <c r="C99" s="7" t="s">
        <v>19</v>
      </c>
      <c r="D99" s="15" t="s">
        <v>20</v>
      </c>
      <c r="E99" s="73"/>
      <c r="F99" s="16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8">
        <f t="shared" si="306"/>
        <v>0</v>
      </c>
      <c r="S99" s="7" t="s">
        <v>19</v>
      </c>
      <c r="T99" s="15" t="s">
        <v>20</v>
      </c>
      <c r="U99" s="73"/>
      <c r="V99" s="241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0</v>
      </c>
      <c r="AE99" s="242">
        <v>0</v>
      </c>
      <c r="AF99" s="242">
        <v>0</v>
      </c>
      <c r="AG99" s="242">
        <v>0</v>
      </c>
      <c r="AH99" s="227">
        <f t="shared" si="307"/>
        <v>0</v>
      </c>
      <c r="AI99" s="7" t="s">
        <v>19</v>
      </c>
      <c r="AJ99" s="15" t="s">
        <v>20</v>
      </c>
      <c r="AK99" s="73"/>
      <c r="AL99" s="326">
        <v>0</v>
      </c>
      <c r="AM99" s="327">
        <f t="shared" si="308"/>
        <v>0</v>
      </c>
      <c r="AN99" s="327">
        <f t="shared" si="308"/>
        <v>0</v>
      </c>
      <c r="AO99" s="327">
        <f t="shared" si="308"/>
        <v>0</v>
      </c>
      <c r="AP99" s="327">
        <f t="shared" si="308"/>
        <v>0</v>
      </c>
      <c r="AQ99" s="327">
        <f t="shared" si="308"/>
        <v>0</v>
      </c>
      <c r="AR99" s="327">
        <f t="shared" si="308"/>
        <v>0</v>
      </c>
      <c r="AS99" s="327">
        <f t="shared" si="308"/>
        <v>0</v>
      </c>
      <c r="AT99" s="327">
        <f t="shared" si="308"/>
        <v>0</v>
      </c>
      <c r="AU99" s="327">
        <f t="shared" si="308"/>
        <v>0</v>
      </c>
      <c r="AV99" s="327">
        <f t="shared" si="308"/>
        <v>0</v>
      </c>
      <c r="AW99" s="327">
        <f t="shared" si="308"/>
        <v>0</v>
      </c>
      <c r="AX99" s="328">
        <f t="shared" si="309"/>
        <v>0</v>
      </c>
      <c r="AY99" s="7" t="s">
        <v>19</v>
      </c>
      <c r="AZ99" s="15" t="s">
        <v>20</v>
      </c>
      <c r="BA99" s="73"/>
      <c r="BB99" s="417">
        <v>0</v>
      </c>
      <c r="BC99" s="418">
        <f t="shared" si="310"/>
        <v>0</v>
      </c>
      <c r="BD99" s="418">
        <f t="shared" si="310"/>
        <v>0</v>
      </c>
      <c r="BE99" s="418">
        <f t="shared" si="310"/>
        <v>0</v>
      </c>
      <c r="BF99" s="418">
        <f t="shared" si="310"/>
        <v>0</v>
      </c>
      <c r="BG99" s="418">
        <f t="shared" si="310"/>
        <v>0</v>
      </c>
      <c r="BH99" s="418">
        <f t="shared" si="310"/>
        <v>0</v>
      </c>
      <c r="BI99" s="418">
        <f t="shared" si="310"/>
        <v>0</v>
      </c>
      <c r="BJ99" s="418">
        <f t="shared" si="310"/>
        <v>0</v>
      </c>
      <c r="BK99" s="418">
        <f t="shared" si="310"/>
        <v>0</v>
      </c>
      <c r="BL99" s="418">
        <f t="shared" si="310"/>
        <v>0</v>
      </c>
      <c r="BM99" s="418">
        <f t="shared" si="310"/>
        <v>0</v>
      </c>
      <c r="BN99" s="419">
        <f t="shared" si="311"/>
        <v>0</v>
      </c>
      <c r="BO99" s="7" t="s">
        <v>19</v>
      </c>
      <c r="BP99" s="15" t="s">
        <v>20</v>
      </c>
      <c r="BQ99" s="73"/>
      <c r="BR99" s="417">
        <v>0</v>
      </c>
      <c r="BS99" s="418">
        <f t="shared" si="312"/>
        <v>0</v>
      </c>
      <c r="BT99" s="418">
        <f t="shared" si="312"/>
        <v>0</v>
      </c>
      <c r="BU99" s="418">
        <f t="shared" si="312"/>
        <v>0</v>
      </c>
      <c r="BV99" s="418">
        <f t="shared" si="312"/>
        <v>0</v>
      </c>
      <c r="BW99" s="418">
        <f t="shared" si="312"/>
        <v>0</v>
      </c>
      <c r="BX99" s="418">
        <f t="shared" si="312"/>
        <v>0</v>
      </c>
      <c r="BY99" s="418">
        <f t="shared" si="312"/>
        <v>0</v>
      </c>
      <c r="BZ99" s="418">
        <f t="shared" si="312"/>
        <v>0</v>
      </c>
      <c r="CA99" s="418">
        <f t="shared" si="312"/>
        <v>0</v>
      </c>
      <c r="CB99" s="418">
        <f t="shared" si="312"/>
        <v>0</v>
      </c>
      <c r="CC99" s="418">
        <f t="shared" si="312"/>
        <v>0</v>
      </c>
      <c r="CD99" s="419">
        <f t="shared" si="305"/>
        <v>0</v>
      </c>
    </row>
    <row r="100" spans="2:82" outlineLevel="1" x14ac:dyDescent="0.2">
      <c r="B100" s="14" t="s">
        <v>267</v>
      </c>
      <c r="C100" s="7" t="s">
        <v>19</v>
      </c>
      <c r="D100" s="15" t="s">
        <v>20</v>
      </c>
      <c r="F100" s="16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f t="shared" si="306"/>
        <v>0</v>
      </c>
      <c r="S100" s="7" t="s">
        <v>19</v>
      </c>
      <c r="T100" s="15" t="s">
        <v>20</v>
      </c>
      <c r="U100" s="1"/>
      <c r="V100" s="241">
        <v>0</v>
      </c>
      <c r="W100" s="242">
        <v>0</v>
      </c>
      <c r="X100" s="242">
        <v>0</v>
      </c>
      <c r="Y100" s="242">
        <v>2</v>
      </c>
      <c r="Z100" s="242">
        <v>2</v>
      </c>
      <c r="AA100" s="242">
        <v>2</v>
      </c>
      <c r="AB100" s="242">
        <v>2</v>
      </c>
      <c r="AC100" s="242">
        <v>2</v>
      </c>
      <c r="AD100" s="242">
        <v>2</v>
      </c>
      <c r="AE100" s="242">
        <v>2</v>
      </c>
      <c r="AF100" s="242">
        <v>2</v>
      </c>
      <c r="AG100" s="242">
        <v>2</v>
      </c>
      <c r="AH100" s="227">
        <f t="shared" si="307"/>
        <v>2</v>
      </c>
      <c r="AI100" s="7" t="s">
        <v>19</v>
      </c>
      <c r="AJ100" s="15" t="s">
        <v>20</v>
      </c>
      <c r="AK100" s="1"/>
      <c r="AL100" s="326">
        <v>2</v>
      </c>
      <c r="AM100" s="327">
        <f t="shared" si="308"/>
        <v>2</v>
      </c>
      <c r="AN100" s="327">
        <f t="shared" si="308"/>
        <v>2</v>
      </c>
      <c r="AO100" s="327">
        <f t="shared" si="308"/>
        <v>2</v>
      </c>
      <c r="AP100" s="327">
        <f t="shared" si="308"/>
        <v>2</v>
      </c>
      <c r="AQ100" s="327">
        <f t="shared" si="308"/>
        <v>2</v>
      </c>
      <c r="AR100" s="327">
        <f t="shared" si="308"/>
        <v>2</v>
      </c>
      <c r="AS100" s="327">
        <f t="shared" si="308"/>
        <v>2</v>
      </c>
      <c r="AT100" s="327">
        <f t="shared" si="308"/>
        <v>2</v>
      </c>
      <c r="AU100" s="327">
        <f t="shared" si="308"/>
        <v>2</v>
      </c>
      <c r="AV100" s="327">
        <f t="shared" si="308"/>
        <v>2</v>
      </c>
      <c r="AW100" s="327">
        <f t="shared" si="308"/>
        <v>2</v>
      </c>
      <c r="AX100" s="328">
        <f t="shared" si="309"/>
        <v>2</v>
      </c>
      <c r="AY100" s="7" t="s">
        <v>19</v>
      </c>
      <c r="AZ100" s="15" t="s">
        <v>20</v>
      </c>
      <c r="BA100" s="1"/>
      <c r="BB100" s="417">
        <v>2</v>
      </c>
      <c r="BC100" s="418">
        <f t="shared" si="310"/>
        <v>2</v>
      </c>
      <c r="BD100" s="418">
        <f t="shared" si="310"/>
        <v>2</v>
      </c>
      <c r="BE100" s="418">
        <f t="shared" si="310"/>
        <v>2</v>
      </c>
      <c r="BF100" s="418">
        <f t="shared" si="310"/>
        <v>2</v>
      </c>
      <c r="BG100" s="418">
        <f t="shared" si="310"/>
        <v>2</v>
      </c>
      <c r="BH100" s="418">
        <f t="shared" si="310"/>
        <v>2</v>
      </c>
      <c r="BI100" s="418">
        <f t="shared" si="310"/>
        <v>2</v>
      </c>
      <c r="BJ100" s="418">
        <f t="shared" si="310"/>
        <v>2</v>
      </c>
      <c r="BK100" s="418">
        <f t="shared" si="310"/>
        <v>2</v>
      </c>
      <c r="BL100" s="418">
        <f t="shared" si="310"/>
        <v>2</v>
      </c>
      <c r="BM100" s="418">
        <f t="shared" si="310"/>
        <v>2</v>
      </c>
      <c r="BN100" s="419">
        <f t="shared" si="311"/>
        <v>2</v>
      </c>
      <c r="BO100" s="7" t="s">
        <v>19</v>
      </c>
      <c r="BP100" s="15" t="s">
        <v>20</v>
      </c>
      <c r="BQ100" s="1"/>
      <c r="BR100" s="417">
        <v>2</v>
      </c>
      <c r="BS100" s="418">
        <f t="shared" si="312"/>
        <v>2</v>
      </c>
      <c r="BT100" s="418">
        <f t="shared" si="312"/>
        <v>2</v>
      </c>
      <c r="BU100" s="418">
        <f t="shared" si="312"/>
        <v>2</v>
      </c>
      <c r="BV100" s="418">
        <f t="shared" si="312"/>
        <v>2</v>
      </c>
      <c r="BW100" s="418">
        <f t="shared" si="312"/>
        <v>2</v>
      </c>
      <c r="BX100" s="418">
        <f t="shared" si="312"/>
        <v>2</v>
      </c>
      <c r="BY100" s="418">
        <f t="shared" si="312"/>
        <v>2</v>
      </c>
      <c r="BZ100" s="418">
        <f t="shared" si="312"/>
        <v>2</v>
      </c>
      <c r="CA100" s="418">
        <f t="shared" si="312"/>
        <v>2</v>
      </c>
      <c r="CB100" s="418">
        <f t="shared" si="312"/>
        <v>2</v>
      </c>
      <c r="CC100" s="418">
        <f t="shared" si="312"/>
        <v>2</v>
      </c>
      <c r="CD100" s="419">
        <f t="shared" si="305"/>
        <v>2</v>
      </c>
    </row>
    <row r="101" spans="2:82" outlineLevel="1" x14ac:dyDescent="0.2">
      <c r="B101" s="78" t="s">
        <v>268</v>
      </c>
      <c r="C101" s="7" t="s">
        <v>19</v>
      </c>
      <c r="D101" s="15" t="s">
        <v>20</v>
      </c>
      <c r="E101" s="73"/>
      <c r="F101" s="16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8">
        <f t="shared" si="306"/>
        <v>0</v>
      </c>
      <c r="S101" s="7" t="s">
        <v>19</v>
      </c>
      <c r="T101" s="15" t="s">
        <v>20</v>
      </c>
      <c r="U101" s="73"/>
      <c r="V101" s="241">
        <v>0</v>
      </c>
      <c r="W101" s="242">
        <v>0</v>
      </c>
      <c r="X101" s="242">
        <v>0</v>
      </c>
      <c r="Y101" s="242">
        <v>0</v>
      </c>
      <c r="Z101" s="242">
        <v>0</v>
      </c>
      <c r="AA101" s="242">
        <v>0</v>
      </c>
      <c r="AB101" s="242">
        <v>1</v>
      </c>
      <c r="AC101" s="242">
        <v>1</v>
      </c>
      <c r="AD101" s="242">
        <v>1</v>
      </c>
      <c r="AE101" s="242">
        <v>2</v>
      </c>
      <c r="AF101" s="242">
        <v>2</v>
      </c>
      <c r="AG101" s="242">
        <v>2</v>
      </c>
      <c r="AH101" s="227">
        <f t="shared" si="307"/>
        <v>2</v>
      </c>
      <c r="AI101" s="7" t="s">
        <v>19</v>
      </c>
      <c r="AJ101" s="15" t="s">
        <v>20</v>
      </c>
      <c r="AK101" s="73"/>
      <c r="AL101" s="326">
        <f t="shared" si="313"/>
        <v>2</v>
      </c>
      <c r="AM101" s="327">
        <f t="shared" si="308"/>
        <v>2</v>
      </c>
      <c r="AN101" s="327">
        <f t="shared" si="308"/>
        <v>2</v>
      </c>
      <c r="AO101" s="327">
        <f t="shared" si="308"/>
        <v>2</v>
      </c>
      <c r="AP101" s="327">
        <f t="shared" si="308"/>
        <v>2</v>
      </c>
      <c r="AQ101" s="327">
        <v>2</v>
      </c>
      <c r="AR101" s="327">
        <f t="shared" si="308"/>
        <v>2</v>
      </c>
      <c r="AS101" s="327">
        <f t="shared" si="308"/>
        <v>2</v>
      </c>
      <c r="AT101" s="327">
        <f t="shared" si="308"/>
        <v>2</v>
      </c>
      <c r="AU101" s="327">
        <f t="shared" si="308"/>
        <v>2</v>
      </c>
      <c r="AV101" s="327">
        <f t="shared" si="308"/>
        <v>2</v>
      </c>
      <c r="AW101" s="327">
        <f t="shared" si="308"/>
        <v>2</v>
      </c>
      <c r="AX101" s="328">
        <f t="shared" si="309"/>
        <v>2</v>
      </c>
      <c r="AY101" s="7" t="s">
        <v>19</v>
      </c>
      <c r="AZ101" s="15" t="s">
        <v>20</v>
      </c>
      <c r="BA101" s="73"/>
      <c r="BB101" s="417">
        <v>6</v>
      </c>
      <c r="BC101" s="418">
        <f t="shared" si="310"/>
        <v>6</v>
      </c>
      <c r="BD101" s="418">
        <f t="shared" si="310"/>
        <v>6</v>
      </c>
      <c r="BE101" s="418">
        <f t="shared" si="310"/>
        <v>6</v>
      </c>
      <c r="BF101" s="418">
        <f t="shared" si="310"/>
        <v>6</v>
      </c>
      <c r="BG101" s="418">
        <f t="shared" si="310"/>
        <v>6</v>
      </c>
      <c r="BH101" s="418">
        <f t="shared" si="310"/>
        <v>6</v>
      </c>
      <c r="BI101" s="418">
        <f t="shared" si="310"/>
        <v>6</v>
      </c>
      <c r="BJ101" s="418">
        <f t="shared" si="310"/>
        <v>6</v>
      </c>
      <c r="BK101" s="418">
        <f t="shared" si="310"/>
        <v>6</v>
      </c>
      <c r="BL101" s="418">
        <f t="shared" si="310"/>
        <v>6</v>
      </c>
      <c r="BM101" s="418">
        <f t="shared" si="310"/>
        <v>6</v>
      </c>
      <c r="BN101" s="419">
        <f t="shared" si="311"/>
        <v>6</v>
      </c>
      <c r="BO101" s="7" t="s">
        <v>19</v>
      </c>
      <c r="BP101" s="15" t="s">
        <v>20</v>
      </c>
      <c r="BQ101" s="73"/>
      <c r="BR101" s="417">
        <v>6</v>
      </c>
      <c r="BS101" s="418">
        <f t="shared" si="312"/>
        <v>6</v>
      </c>
      <c r="BT101" s="418">
        <f t="shared" si="312"/>
        <v>6</v>
      </c>
      <c r="BU101" s="418">
        <f t="shared" si="312"/>
        <v>6</v>
      </c>
      <c r="BV101" s="418">
        <f t="shared" si="312"/>
        <v>6</v>
      </c>
      <c r="BW101" s="418">
        <f t="shared" si="312"/>
        <v>6</v>
      </c>
      <c r="BX101" s="418">
        <f t="shared" si="312"/>
        <v>6</v>
      </c>
      <c r="BY101" s="418">
        <f t="shared" si="312"/>
        <v>6</v>
      </c>
      <c r="BZ101" s="418">
        <f t="shared" si="312"/>
        <v>6</v>
      </c>
      <c r="CA101" s="418">
        <f t="shared" si="312"/>
        <v>6</v>
      </c>
      <c r="CB101" s="418">
        <f t="shared" si="312"/>
        <v>6</v>
      </c>
      <c r="CC101" s="418">
        <f t="shared" si="312"/>
        <v>6</v>
      </c>
      <c r="CD101" s="419">
        <f t="shared" si="305"/>
        <v>6</v>
      </c>
    </row>
    <row r="102" spans="2:82" outlineLevel="1" x14ac:dyDescent="0.2">
      <c r="B102" s="78" t="s">
        <v>253</v>
      </c>
      <c r="C102" s="7" t="s">
        <v>19</v>
      </c>
      <c r="D102" s="15" t="s">
        <v>20</v>
      </c>
      <c r="E102" s="73"/>
      <c r="F102" s="16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f t="shared" si="306"/>
        <v>0</v>
      </c>
      <c r="S102" s="7" t="s">
        <v>19</v>
      </c>
      <c r="T102" s="15" t="s">
        <v>20</v>
      </c>
      <c r="U102" s="73"/>
      <c r="V102" s="241">
        <v>0</v>
      </c>
      <c r="W102" s="242">
        <v>0</v>
      </c>
      <c r="X102" s="242">
        <v>0</v>
      </c>
      <c r="Y102" s="242">
        <v>1</v>
      </c>
      <c r="Z102" s="242">
        <v>1</v>
      </c>
      <c r="AA102" s="242">
        <v>1</v>
      </c>
      <c r="AB102" s="242">
        <v>1</v>
      </c>
      <c r="AC102" s="242">
        <v>1</v>
      </c>
      <c r="AD102" s="242">
        <v>1</v>
      </c>
      <c r="AE102" s="242">
        <v>1</v>
      </c>
      <c r="AF102" s="242">
        <v>1</v>
      </c>
      <c r="AG102" s="242">
        <v>1</v>
      </c>
      <c r="AH102" s="227">
        <f t="shared" si="307"/>
        <v>1</v>
      </c>
      <c r="AI102" s="7" t="s">
        <v>19</v>
      </c>
      <c r="AJ102" s="15" t="s">
        <v>20</v>
      </c>
      <c r="AK102" s="73"/>
      <c r="AL102" s="326">
        <v>1</v>
      </c>
      <c r="AM102" s="327">
        <f t="shared" si="308"/>
        <v>1</v>
      </c>
      <c r="AN102" s="327">
        <f t="shared" si="308"/>
        <v>1</v>
      </c>
      <c r="AO102" s="327">
        <f t="shared" si="308"/>
        <v>1</v>
      </c>
      <c r="AP102" s="327">
        <f t="shared" si="308"/>
        <v>1</v>
      </c>
      <c r="AQ102" s="327">
        <f t="shared" ref="AQ102:AW102" si="314">AP102</f>
        <v>1</v>
      </c>
      <c r="AR102" s="327">
        <f t="shared" si="314"/>
        <v>1</v>
      </c>
      <c r="AS102" s="327">
        <f t="shared" si="314"/>
        <v>1</v>
      </c>
      <c r="AT102" s="327">
        <f t="shared" si="314"/>
        <v>1</v>
      </c>
      <c r="AU102" s="327">
        <f t="shared" si="314"/>
        <v>1</v>
      </c>
      <c r="AV102" s="327">
        <f t="shared" si="314"/>
        <v>1</v>
      </c>
      <c r="AW102" s="327">
        <f t="shared" si="314"/>
        <v>1</v>
      </c>
      <c r="AX102" s="328">
        <f t="shared" si="309"/>
        <v>1</v>
      </c>
      <c r="AY102" s="7" t="s">
        <v>19</v>
      </c>
      <c r="AZ102" s="15" t="s">
        <v>20</v>
      </c>
      <c r="BA102" s="73"/>
      <c r="BB102" s="417">
        <v>2</v>
      </c>
      <c r="BC102" s="418">
        <f t="shared" si="310"/>
        <v>2</v>
      </c>
      <c r="BD102" s="418">
        <f t="shared" si="310"/>
        <v>2</v>
      </c>
      <c r="BE102" s="418">
        <f t="shared" si="310"/>
        <v>2</v>
      </c>
      <c r="BF102" s="418">
        <f t="shared" si="310"/>
        <v>2</v>
      </c>
      <c r="BG102" s="418">
        <f t="shared" si="310"/>
        <v>2</v>
      </c>
      <c r="BH102" s="418">
        <f t="shared" si="310"/>
        <v>2</v>
      </c>
      <c r="BI102" s="418">
        <f t="shared" si="310"/>
        <v>2</v>
      </c>
      <c r="BJ102" s="418">
        <f t="shared" si="310"/>
        <v>2</v>
      </c>
      <c r="BK102" s="418">
        <f t="shared" si="310"/>
        <v>2</v>
      </c>
      <c r="BL102" s="418">
        <f t="shared" si="310"/>
        <v>2</v>
      </c>
      <c r="BM102" s="418">
        <f t="shared" si="310"/>
        <v>2</v>
      </c>
      <c r="BN102" s="419">
        <f t="shared" si="311"/>
        <v>2</v>
      </c>
      <c r="BO102" s="7" t="s">
        <v>19</v>
      </c>
      <c r="BP102" s="15" t="s">
        <v>20</v>
      </c>
      <c r="BQ102" s="73"/>
      <c r="BR102" s="417">
        <v>2</v>
      </c>
      <c r="BS102" s="418">
        <f t="shared" si="312"/>
        <v>2</v>
      </c>
      <c r="BT102" s="418">
        <f t="shared" si="312"/>
        <v>2</v>
      </c>
      <c r="BU102" s="418">
        <f t="shared" si="312"/>
        <v>2</v>
      </c>
      <c r="BV102" s="418">
        <f t="shared" si="312"/>
        <v>2</v>
      </c>
      <c r="BW102" s="418">
        <f t="shared" si="312"/>
        <v>2</v>
      </c>
      <c r="BX102" s="418">
        <f t="shared" si="312"/>
        <v>2</v>
      </c>
      <c r="BY102" s="418">
        <f t="shared" si="312"/>
        <v>2</v>
      </c>
      <c r="BZ102" s="418">
        <f t="shared" si="312"/>
        <v>2</v>
      </c>
      <c r="CA102" s="418">
        <f t="shared" si="312"/>
        <v>2</v>
      </c>
      <c r="CB102" s="418">
        <f t="shared" si="312"/>
        <v>2</v>
      </c>
      <c r="CC102" s="418">
        <f t="shared" si="312"/>
        <v>2</v>
      </c>
      <c r="CD102" s="419">
        <f t="shared" si="305"/>
        <v>2</v>
      </c>
    </row>
    <row r="103" spans="2:82" outlineLevel="1" x14ac:dyDescent="0.2">
      <c r="B103" s="78" t="s">
        <v>269</v>
      </c>
      <c r="C103" s="7" t="s">
        <v>19</v>
      </c>
      <c r="D103" s="15" t="s">
        <v>20</v>
      </c>
      <c r="E103" s="73"/>
      <c r="F103" s="16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f t="shared" si="306"/>
        <v>0</v>
      </c>
      <c r="S103" s="7" t="s">
        <v>19</v>
      </c>
      <c r="T103" s="15" t="s">
        <v>20</v>
      </c>
      <c r="U103" s="73"/>
      <c r="V103" s="241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1</v>
      </c>
      <c r="AC103" s="242">
        <v>1</v>
      </c>
      <c r="AD103" s="242">
        <v>1</v>
      </c>
      <c r="AE103" s="242">
        <v>1</v>
      </c>
      <c r="AF103" s="242">
        <v>1</v>
      </c>
      <c r="AG103" s="242">
        <v>1</v>
      </c>
      <c r="AH103" s="227">
        <f t="shared" si="307"/>
        <v>1</v>
      </c>
      <c r="AI103" s="7" t="s">
        <v>19</v>
      </c>
      <c r="AJ103" s="15" t="s">
        <v>20</v>
      </c>
      <c r="AK103" s="73"/>
      <c r="AL103" s="326">
        <v>2</v>
      </c>
      <c r="AM103" s="327">
        <f t="shared" si="308"/>
        <v>2</v>
      </c>
      <c r="AN103" s="327">
        <f t="shared" si="308"/>
        <v>2</v>
      </c>
      <c r="AO103" s="327">
        <f t="shared" si="308"/>
        <v>2</v>
      </c>
      <c r="AP103" s="327">
        <f t="shared" si="308"/>
        <v>2</v>
      </c>
      <c r="AQ103" s="327">
        <f t="shared" si="308"/>
        <v>2</v>
      </c>
      <c r="AR103" s="327">
        <f t="shared" si="308"/>
        <v>2</v>
      </c>
      <c r="AS103" s="327">
        <f t="shared" si="308"/>
        <v>2</v>
      </c>
      <c r="AT103" s="327">
        <f t="shared" si="308"/>
        <v>2</v>
      </c>
      <c r="AU103" s="327">
        <f t="shared" si="308"/>
        <v>2</v>
      </c>
      <c r="AV103" s="327">
        <f t="shared" si="308"/>
        <v>2</v>
      </c>
      <c r="AW103" s="327">
        <f t="shared" si="308"/>
        <v>2</v>
      </c>
      <c r="AX103" s="328">
        <f t="shared" si="309"/>
        <v>2</v>
      </c>
      <c r="AY103" s="7" t="s">
        <v>19</v>
      </c>
      <c r="AZ103" s="15" t="s">
        <v>20</v>
      </c>
      <c r="BA103" s="73"/>
      <c r="BB103" s="417">
        <v>3</v>
      </c>
      <c r="BC103" s="418">
        <f t="shared" si="310"/>
        <v>3</v>
      </c>
      <c r="BD103" s="418">
        <f t="shared" si="310"/>
        <v>3</v>
      </c>
      <c r="BE103" s="418">
        <f t="shared" si="310"/>
        <v>3</v>
      </c>
      <c r="BF103" s="418">
        <f t="shared" si="310"/>
        <v>3</v>
      </c>
      <c r="BG103" s="418">
        <f t="shared" si="310"/>
        <v>3</v>
      </c>
      <c r="BH103" s="418">
        <f t="shared" si="310"/>
        <v>3</v>
      </c>
      <c r="BI103" s="418">
        <f t="shared" si="310"/>
        <v>3</v>
      </c>
      <c r="BJ103" s="418">
        <f t="shared" si="310"/>
        <v>3</v>
      </c>
      <c r="BK103" s="418">
        <f t="shared" si="310"/>
        <v>3</v>
      </c>
      <c r="BL103" s="418">
        <f t="shared" si="310"/>
        <v>3</v>
      </c>
      <c r="BM103" s="418">
        <f t="shared" si="310"/>
        <v>3</v>
      </c>
      <c r="BN103" s="419">
        <f t="shared" si="311"/>
        <v>3</v>
      </c>
      <c r="BO103" s="7" t="s">
        <v>19</v>
      </c>
      <c r="BP103" s="15" t="s">
        <v>20</v>
      </c>
      <c r="BQ103" s="73"/>
      <c r="BR103" s="417">
        <v>3</v>
      </c>
      <c r="BS103" s="418">
        <f t="shared" si="312"/>
        <v>3</v>
      </c>
      <c r="BT103" s="418">
        <f t="shared" si="312"/>
        <v>3</v>
      </c>
      <c r="BU103" s="418">
        <f t="shared" si="312"/>
        <v>3</v>
      </c>
      <c r="BV103" s="418">
        <f t="shared" si="312"/>
        <v>3</v>
      </c>
      <c r="BW103" s="418">
        <f t="shared" si="312"/>
        <v>3</v>
      </c>
      <c r="BX103" s="418">
        <f t="shared" si="312"/>
        <v>3</v>
      </c>
      <c r="BY103" s="418">
        <f t="shared" si="312"/>
        <v>3</v>
      </c>
      <c r="BZ103" s="418">
        <f t="shared" si="312"/>
        <v>3</v>
      </c>
      <c r="CA103" s="418">
        <f t="shared" si="312"/>
        <v>3</v>
      </c>
      <c r="CB103" s="418">
        <f t="shared" si="312"/>
        <v>3</v>
      </c>
      <c r="CC103" s="418">
        <f t="shared" si="312"/>
        <v>3</v>
      </c>
      <c r="CD103" s="419">
        <f t="shared" si="305"/>
        <v>3</v>
      </c>
    </row>
    <row r="104" spans="2:82" outlineLevel="1" x14ac:dyDescent="0.2">
      <c r="B104" s="78" t="s">
        <v>271</v>
      </c>
      <c r="C104" s="7" t="s">
        <v>19</v>
      </c>
      <c r="D104" s="15" t="s">
        <v>20</v>
      </c>
      <c r="E104" s="73"/>
      <c r="F104" s="16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8">
        <f t="shared" si="306"/>
        <v>0</v>
      </c>
      <c r="S104" s="7" t="s">
        <v>19</v>
      </c>
      <c r="T104" s="15" t="s">
        <v>20</v>
      </c>
      <c r="U104" s="73"/>
      <c r="V104" s="241">
        <v>0</v>
      </c>
      <c r="W104" s="242">
        <v>0</v>
      </c>
      <c r="X104" s="242">
        <v>0</v>
      </c>
      <c r="Y104" s="242">
        <v>1</v>
      </c>
      <c r="Z104" s="242">
        <v>1</v>
      </c>
      <c r="AA104" s="242">
        <v>1</v>
      </c>
      <c r="AB104" s="242">
        <v>2</v>
      </c>
      <c r="AC104" s="242">
        <v>2</v>
      </c>
      <c r="AD104" s="242">
        <v>2</v>
      </c>
      <c r="AE104" s="242">
        <v>3</v>
      </c>
      <c r="AF104" s="242">
        <v>3</v>
      </c>
      <c r="AG104" s="242">
        <v>3</v>
      </c>
      <c r="AH104" s="227">
        <f t="shared" si="307"/>
        <v>3</v>
      </c>
      <c r="AI104" s="7" t="s">
        <v>19</v>
      </c>
      <c r="AJ104" s="15" t="s">
        <v>20</v>
      </c>
      <c r="AK104" s="73"/>
      <c r="AL104" s="326">
        <f t="shared" si="313"/>
        <v>3</v>
      </c>
      <c r="AM104" s="327">
        <f t="shared" si="308"/>
        <v>3</v>
      </c>
      <c r="AN104" s="327">
        <f t="shared" si="308"/>
        <v>3</v>
      </c>
      <c r="AO104" s="327">
        <f t="shared" si="308"/>
        <v>3</v>
      </c>
      <c r="AP104" s="327">
        <f t="shared" si="308"/>
        <v>3</v>
      </c>
      <c r="AQ104" s="327">
        <f t="shared" si="308"/>
        <v>3</v>
      </c>
      <c r="AR104" s="327">
        <f t="shared" si="308"/>
        <v>3</v>
      </c>
      <c r="AS104" s="327">
        <f t="shared" si="308"/>
        <v>3</v>
      </c>
      <c r="AT104" s="327">
        <f t="shared" si="308"/>
        <v>3</v>
      </c>
      <c r="AU104" s="327">
        <f t="shared" si="308"/>
        <v>3</v>
      </c>
      <c r="AV104" s="327">
        <f t="shared" si="308"/>
        <v>3</v>
      </c>
      <c r="AW104" s="327">
        <f t="shared" si="308"/>
        <v>3</v>
      </c>
      <c r="AX104" s="328">
        <f t="shared" si="308"/>
        <v>3</v>
      </c>
      <c r="AY104" s="7" t="s">
        <v>19</v>
      </c>
      <c r="AZ104" s="15" t="s">
        <v>20</v>
      </c>
      <c r="BA104" s="73"/>
      <c r="BB104" s="417">
        <v>7</v>
      </c>
      <c r="BC104" s="418">
        <f t="shared" si="310"/>
        <v>7</v>
      </c>
      <c r="BD104" s="418">
        <f t="shared" si="310"/>
        <v>7</v>
      </c>
      <c r="BE104" s="418">
        <f t="shared" si="310"/>
        <v>7</v>
      </c>
      <c r="BF104" s="418">
        <f t="shared" si="310"/>
        <v>7</v>
      </c>
      <c r="BG104" s="418">
        <f t="shared" si="310"/>
        <v>7</v>
      </c>
      <c r="BH104" s="418">
        <f t="shared" si="310"/>
        <v>7</v>
      </c>
      <c r="BI104" s="418">
        <f t="shared" si="310"/>
        <v>7</v>
      </c>
      <c r="BJ104" s="418">
        <f t="shared" si="310"/>
        <v>7</v>
      </c>
      <c r="BK104" s="418">
        <f t="shared" si="310"/>
        <v>7</v>
      </c>
      <c r="BL104" s="418">
        <f t="shared" si="310"/>
        <v>7</v>
      </c>
      <c r="BM104" s="418">
        <f t="shared" si="310"/>
        <v>7</v>
      </c>
      <c r="BN104" s="419">
        <f t="shared" si="310"/>
        <v>7</v>
      </c>
      <c r="BO104" s="7" t="s">
        <v>19</v>
      </c>
      <c r="BP104" s="15" t="s">
        <v>20</v>
      </c>
      <c r="BQ104" s="73"/>
      <c r="BR104" s="417">
        <v>7</v>
      </c>
      <c r="BS104" s="418">
        <f t="shared" si="312"/>
        <v>7</v>
      </c>
      <c r="BT104" s="418">
        <f t="shared" si="312"/>
        <v>7</v>
      </c>
      <c r="BU104" s="418">
        <f t="shared" si="312"/>
        <v>7</v>
      </c>
      <c r="BV104" s="418">
        <f t="shared" si="312"/>
        <v>7</v>
      </c>
      <c r="BW104" s="418">
        <f t="shared" si="312"/>
        <v>7</v>
      </c>
      <c r="BX104" s="418">
        <f t="shared" si="312"/>
        <v>7</v>
      </c>
      <c r="BY104" s="418">
        <f t="shared" si="312"/>
        <v>7</v>
      </c>
      <c r="BZ104" s="418">
        <f t="shared" si="312"/>
        <v>7</v>
      </c>
      <c r="CA104" s="418">
        <f t="shared" si="312"/>
        <v>7</v>
      </c>
      <c r="CB104" s="418">
        <f t="shared" si="312"/>
        <v>7</v>
      </c>
      <c r="CC104" s="418">
        <f t="shared" si="312"/>
        <v>7</v>
      </c>
      <c r="CD104" s="419">
        <f t="shared" ref="CD104:CD110" si="315">CC104</f>
        <v>7</v>
      </c>
    </row>
    <row r="105" spans="2:82" outlineLevel="1" x14ac:dyDescent="0.2">
      <c r="B105" s="78" t="s">
        <v>270</v>
      </c>
      <c r="C105" s="7" t="s">
        <v>19</v>
      </c>
      <c r="D105" s="15" t="s">
        <v>20</v>
      </c>
      <c r="E105" s="73"/>
      <c r="F105" s="16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9">
        <v>0</v>
      </c>
      <c r="R105" s="18">
        <f t="shared" si="306"/>
        <v>0</v>
      </c>
      <c r="S105" s="7" t="s">
        <v>19</v>
      </c>
      <c r="T105" s="15" t="s">
        <v>20</v>
      </c>
      <c r="U105" s="73"/>
      <c r="V105" s="241">
        <v>0</v>
      </c>
      <c r="W105" s="242">
        <v>0</v>
      </c>
      <c r="X105" s="242">
        <v>0</v>
      </c>
      <c r="Y105" s="242">
        <v>0</v>
      </c>
      <c r="Z105" s="242">
        <v>0</v>
      </c>
      <c r="AA105" s="242">
        <v>0</v>
      </c>
      <c r="AB105" s="242">
        <v>0</v>
      </c>
      <c r="AC105" s="242">
        <v>0</v>
      </c>
      <c r="AD105" s="242">
        <v>0</v>
      </c>
      <c r="AE105" s="242">
        <v>0</v>
      </c>
      <c r="AF105" s="242">
        <v>0</v>
      </c>
      <c r="AG105" s="242">
        <v>0</v>
      </c>
      <c r="AH105" s="227">
        <f t="shared" si="307"/>
        <v>0</v>
      </c>
      <c r="AI105" s="7" t="s">
        <v>19</v>
      </c>
      <c r="AJ105" s="15" t="s">
        <v>20</v>
      </c>
      <c r="AK105" s="73"/>
      <c r="AL105" s="326">
        <f t="shared" si="313"/>
        <v>0</v>
      </c>
      <c r="AM105" s="327">
        <f t="shared" si="308"/>
        <v>0</v>
      </c>
      <c r="AN105" s="327">
        <f t="shared" si="308"/>
        <v>0</v>
      </c>
      <c r="AO105" s="327">
        <f t="shared" si="308"/>
        <v>0</v>
      </c>
      <c r="AP105" s="327">
        <f t="shared" si="308"/>
        <v>0</v>
      </c>
      <c r="AQ105" s="327">
        <f t="shared" si="308"/>
        <v>0</v>
      </c>
      <c r="AR105" s="327">
        <f t="shared" si="308"/>
        <v>0</v>
      </c>
      <c r="AS105" s="327">
        <f t="shared" si="308"/>
        <v>0</v>
      </c>
      <c r="AT105" s="327">
        <f t="shared" si="308"/>
        <v>0</v>
      </c>
      <c r="AU105" s="327">
        <f t="shared" si="308"/>
        <v>0</v>
      </c>
      <c r="AV105" s="327">
        <f t="shared" si="308"/>
        <v>0</v>
      </c>
      <c r="AW105" s="327">
        <f t="shared" si="308"/>
        <v>0</v>
      </c>
      <c r="AX105" s="328">
        <f t="shared" si="308"/>
        <v>0</v>
      </c>
      <c r="AY105" s="7" t="s">
        <v>19</v>
      </c>
      <c r="AZ105" s="15" t="s">
        <v>20</v>
      </c>
      <c r="BA105" s="73"/>
      <c r="BB105" s="417">
        <v>0</v>
      </c>
      <c r="BC105" s="418">
        <f t="shared" si="310"/>
        <v>0</v>
      </c>
      <c r="BD105" s="418">
        <f t="shared" si="310"/>
        <v>0</v>
      </c>
      <c r="BE105" s="418">
        <f t="shared" si="310"/>
        <v>0</v>
      </c>
      <c r="BF105" s="418">
        <f t="shared" si="310"/>
        <v>0</v>
      </c>
      <c r="BG105" s="418">
        <f t="shared" si="310"/>
        <v>0</v>
      </c>
      <c r="BH105" s="418">
        <f t="shared" si="310"/>
        <v>0</v>
      </c>
      <c r="BI105" s="418">
        <f t="shared" si="310"/>
        <v>0</v>
      </c>
      <c r="BJ105" s="418">
        <f t="shared" si="310"/>
        <v>0</v>
      </c>
      <c r="BK105" s="418">
        <f t="shared" si="310"/>
        <v>0</v>
      </c>
      <c r="BL105" s="418">
        <f t="shared" si="310"/>
        <v>0</v>
      </c>
      <c r="BM105" s="418">
        <f t="shared" si="310"/>
        <v>0</v>
      </c>
      <c r="BN105" s="419">
        <f t="shared" si="310"/>
        <v>0</v>
      </c>
      <c r="BO105" s="7" t="s">
        <v>19</v>
      </c>
      <c r="BP105" s="15" t="s">
        <v>20</v>
      </c>
      <c r="BQ105" s="73"/>
      <c r="BR105" s="417">
        <v>0</v>
      </c>
      <c r="BS105" s="418">
        <f t="shared" si="312"/>
        <v>0</v>
      </c>
      <c r="BT105" s="418">
        <f t="shared" si="312"/>
        <v>0</v>
      </c>
      <c r="BU105" s="418">
        <f t="shared" si="312"/>
        <v>0</v>
      </c>
      <c r="BV105" s="418">
        <f t="shared" si="312"/>
        <v>0</v>
      </c>
      <c r="BW105" s="418">
        <f t="shared" si="312"/>
        <v>0</v>
      </c>
      <c r="BX105" s="418">
        <f t="shared" si="312"/>
        <v>0</v>
      </c>
      <c r="BY105" s="418">
        <f t="shared" si="312"/>
        <v>0</v>
      </c>
      <c r="BZ105" s="418">
        <f t="shared" si="312"/>
        <v>0</v>
      </c>
      <c r="CA105" s="418">
        <f t="shared" si="312"/>
        <v>0</v>
      </c>
      <c r="CB105" s="418">
        <f t="shared" si="312"/>
        <v>0</v>
      </c>
      <c r="CC105" s="418">
        <f t="shared" si="312"/>
        <v>0</v>
      </c>
      <c r="CD105" s="419">
        <f t="shared" si="315"/>
        <v>0</v>
      </c>
    </row>
    <row r="106" spans="2:82" outlineLevel="1" x14ac:dyDescent="0.2">
      <c r="B106" s="78" t="s">
        <v>132</v>
      </c>
      <c r="C106" s="7" t="s">
        <v>19</v>
      </c>
      <c r="D106" s="15" t="s">
        <v>20</v>
      </c>
      <c r="E106" s="73"/>
      <c r="F106" s="16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9">
        <v>0</v>
      </c>
      <c r="R106" s="18">
        <f t="shared" si="306"/>
        <v>0</v>
      </c>
      <c r="S106" s="7" t="s">
        <v>19</v>
      </c>
      <c r="T106" s="15" t="s">
        <v>20</v>
      </c>
      <c r="U106" s="73"/>
      <c r="V106" s="241">
        <v>0</v>
      </c>
      <c r="W106" s="242">
        <v>0</v>
      </c>
      <c r="X106" s="242">
        <v>0</v>
      </c>
      <c r="Y106" s="242">
        <v>0</v>
      </c>
      <c r="Z106" s="242">
        <v>0</v>
      </c>
      <c r="AA106" s="242">
        <v>0</v>
      </c>
      <c r="AB106" s="242">
        <v>0</v>
      </c>
      <c r="AC106" s="242">
        <v>0</v>
      </c>
      <c r="AD106" s="242">
        <v>0</v>
      </c>
      <c r="AE106" s="242">
        <v>0</v>
      </c>
      <c r="AF106" s="242">
        <v>0</v>
      </c>
      <c r="AG106" s="242">
        <v>0</v>
      </c>
      <c r="AH106" s="227">
        <f t="shared" si="307"/>
        <v>0</v>
      </c>
      <c r="AI106" s="7" t="s">
        <v>19</v>
      </c>
      <c r="AJ106" s="15" t="s">
        <v>20</v>
      </c>
      <c r="AK106" s="73"/>
      <c r="AL106" s="326">
        <f t="shared" si="313"/>
        <v>0</v>
      </c>
      <c r="AM106" s="327">
        <f t="shared" si="308"/>
        <v>0</v>
      </c>
      <c r="AN106" s="327">
        <f t="shared" si="308"/>
        <v>0</v>
      </c>
      <c r="AO106" s="327">
        <f t="shared" si="308"/>
        <v>0</v>
      </c>
      <c r="AP106" s="327">
        <f t="shared" si="308"/>
        <v>0</v>
      </c>
      <c r="AQ106" s="327">
        <f t="shared" si="308"/>
        <v>0</v>
      </c>
      <c r="AR106" s="327">
        <f t="shared" si="308"/>
        <v>0</v>
      </c>
      <c r="AS106" s="327">
        <f t="shared" si="308"/>
        <v>0</v>
      </c>
      <c r="AT106" s="327">
        <f t="shared" si="308"/>
        <v>0</v>
      </c>
      <c r="AU106" s="327">
        <f t="shared" si="308"/>
        <v>0</v>
      </c>
      <c r="AV106" s="327">
        <f t="shared" si="308"/>
        <v>0</v>
      </c>
      <c r="AW106" s="327">
        <f t="shared" si="308"/>
        <v>0</v>
      </c>
      <c r="AX106" s="328">
        <f t="shared" si="308"/>
        <v>0</v>
      </c>
      <c r="AY106" s="7" t="s">
        <v>19</v>
      </c>
      <c r="AZ106" s="15" t="s">
        <v>20</v>
      </c>
      <c r="BA106" s="73"/>
      <c r="BB106" s="417">
        <v>1</v>
      </c>
      <c r="BC106" s="418">
        <f t="shared" si="310"/>
        <v>1</v>
      </c>
      <c r="BD106" s="418">
        <f t="shared" si="310"/>
        <v>1</v>
      </c>
      <c r="BE106" s="418">
        <f t="shared" si="310"/>
        <v>1</v>
      </c>
      <c r="BF106" s="418">
        <f t="shared" si="310"/>
        <v>1</v>
      </c>
      <c r="BG106" s="418">
        <f t="shared" si="310"/>
        <v>1</v>
      </c>
      <c r="BH106" s="418">
        <f t="shared" si="310"/>
        <v>1</v>
      </c>
      <c r="BI106" s="418">
        <f t="shared" si="310"/>
        <v>1</v>
      </c>
      <c r="BJ106" s="418">
        <f t="shared" si="310"/>
        <v>1</v>
      </c>
      <c r="BK106" s="418">
        <f t="shared" si="310"/>
        <v>1</v>
      </c>
      <c r="BL106" s="418">
        <f t="shared" si="310"/>
        <v>1</v>
      </c>
      <c r="BM106" s="418">
        <f t="shared" si="310"/>
        <v>1</v>
      </c>
      <c r="BN106" s="419">
        <f t="shared" si="310"/>
        <v>1</v>
      </c>
      <c r="BO106" s="7" t="s">
        <v>19</v>
      </c>
      <c r="BP106" s="15" t="s">
        <v>20</v>
      </c>
      <c r="BQ106" s="73"/>
      <c r="BR106" s="417">
        <v>1</v>
      </c>
      <c r="BS106" s="418">
        <f t="shared" si="312"/>
        <v>1</v>
      </c>
      <c r="BT106" s="418">
        <f t="shared" si="312"/>
        <v>1</v>
      </c>
      <c r="BU106" s="418">
        <f t="shared" si="312"/>
        <v>1</v>
      </c>
      <c r="BV106" s="418">
        <f t="shared" si="312"/>
        <v>1</v>
      </c>
      <c r="BW106" s="418">
        <f t="shared" si="312"/>
        <v>1</v>
      </c>
      <c r="BX106" s="418">
        <f t="shared" si="312"/>
        <v>1</v>
      </c>
      <c r="BY106" s="418">
        <f t="shared" si="312"/>
        <v>1</v>
      </c>
      <c r="BZ106" s="418">
        <f t="shared" si="312"/>
        <v>1</v>
      </c>
      <c r="CA106" s="418">
        <f t="shared" si="312"/>
        <v>1</v>
      </c>
      <c r="CB106" s="418">
        <f t="shared" si="312"/>
        <v>1</v>
      </c>
      <c r="CC106" s="418">
        <f t="shared" si="312"/>
        <v>1</v>
      </c>
      <c r="CD106" s="419">
        <f t="shared" si="315"/>
        <v>1</v>
      </c>
    </row>
    <row r="107" spans="2:82" outlineLevel="1" x14ac:dyDescent="0.2">
      <c r="B107" s="78" t="s">
        <v>133</v>
      </c>
      <c r="C107" s="7" t="s">
        <v>19</v>
      </c>
      <c r="D107" s="15" t="s">
        <v>20</v>
      </c>
      <c r="E107" s="73"/>
      <c r="F107" s="16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9">
        <v>0</v>
      </c>
      <c r="R107" s="18">
        <f t="shared" si="306"/>
        <v>0</v>
      </c>
      <c r="S107" s="7" t="s">
        <v>19</v>
      </c>
      <c r="T107" s="15" t="s">
        <v>20</v>
      </c>
      <c r="U107" s="73"/>
      <c r="V107" s="241">
        <v>0</v>
      </c>
      <c r="W107" s="242">
        <v>0</v>
      </c>
      <c r="X107" s="242">
        <v>0</v>
      </c>
      <c r="Y107" s="242">
        <v>0</v>
      </c>
      <c r="Z107" s="242">
        <v>0</v>
      </c>
      <c r="AA107" s="242">
        <v>0</v>
      </c>
      <c r="AB107" s="242">
        <v>0</v>
      </c>
      <c r="AC107" s="242">
        <v>0</v>
      </c>
      <c r="AD107" s="242">
        <v>0</v>
      </c>
      <c r="AE107" s="242">
        <v>0</v>
      </c>
      <c r="AF107" s="242">
        <v>0</v>
      </c>
      <c r="AG107" s="242">
        <v>0</v>
      </c>
      <c r="AH107" s="227">
        <f t="shared" si="307"/>
        <v>0</v>
      </c>
      <c r="AI107" s="7" t="s">
        <v>19</v>
      </c>
      <c r="AJ107" s="15" t="s">
        <v>20</v>
      </c>
      <c r="AK107" s="73"/>
      <c r="AL107" s="326">
        <f t="shared" si="313"/>
        <v>0</v>
      </c>
      <c r="AM107" s="327">
        <f t="shared" si="308"/>
        <v>0</v>
      </c>
      <c r="AN107" s="327">
        <f t="shared" si="308"/>
        <v>0</v>
      </c>
      <c r="AO107" s="327">
        <f t="shared" si="308"/>
        <v>0</v>
      </c>
      <c r="AP107" s="327">
        <f t="shared" si="308"/>
        <v>0</v>
      </c>
      <c r="AQ107" s="327">
        <f t="shared" si="308"/>
        <v>0</v>
      </c>
      <c r="AR107" s="327">
        <f t="shared" si="308"/>
        <v>0</v>
      </c>
      <c r="AS107" s="327">
        <f t="shared" si="308"/>
        <v>0</v>
      </c>
      <c r="AT107" s="327">
        <f t="shared" si="308"/>
        <v>0</v>
      </c>
      <c r="AU107" s="327">
        <f t="shared" si="308"/>
        <v>0</v>
      </c>
      <c r="AV107" s="327">
        <f t="shared" si="308"/>
        <v>0</v>
      </c>
      <c r="AW107" s="327">
        <f t="shared" si="308"/>
        <v>0</v>
      </c>
      <c r="AX107" s="328">
        <f t="shared" si="308"/>
        <v>0</v>
      </c>
      <c r="AY107" s="7" t="s">
        <v>19</v>
      </c>
      <c r="AZ107" s="15" t="s">
        <v>20</v>
      </c>
      <c r="BA107" s="73"/>
      <c r="BB107" s="417">
        <v>0</v>
      </c>
      <c r="BC107" s="418">
        <f t="shared" si="310"/>
        <v>0</v>
      </c>
      <c r="BD107" s="418">
        <f t="shared" si="310"/>
        <v>0</v>
      </c>
      <c r="BE107" s="418">
        <f t="shared" si="310"/>
        <v>0</v>
      </c>
      <c r="BF107" s="418">
        <f t="shared" si="310"/>
        <v>0</v>
      </c>
      <c r="BG107" s="418">
        <f t="shared" si="310"/>
        <v>0</v>
      </c>
      <c r="BH107" s="418">
        <f t="shared" si="310"/>
        <v>0</v>
      </c>
      <c r="BI107" s="418">
        <f t="shared" si="310"/>
        <v>0</v>
      </c>
      <c r="BJ107" s="418">
        <f t="shared" si="310"/>
        <v>0</v>
      </c>
      <c r="BK107" s="418">
        <f t="shared" si="310"/>
        <v>0</v>
      </c>
      <c r="BL107" s="418">
        <f t="shared" si="310"/>
        <v>0</v>
      </c>
      <c r="BM107" s="418">
        <f t="shared" si="310"/>
        <v>0</v>
      </c>
      <c r="BN107" s="419">
        <f t="shared" si="310"/>
        <v>0</v>
      </c>
      <c r="BO107" s="7" t="s">
        <v>19</v>
      </c>
      <c r="BP107" s="15" t="s">
        <v>20</v>
      </c>
      <c r="BQ107" s="73"/>
      <c r="BR107" s="417">
        <v>0</v>
      </c>
      <c r="BS107" s="418">
        <f t="shared" si="312"/>
        <v>0</v>
      </c>
      <c r="BT107" s="418">
        <f t="shared" si="312"/>
        <v>0</v>
      </c>
      <c r="BU107" s="418">
        <f t="shared" si="312"/>
        <v>0</v>
      </c>
      <c r="BV107" s="418">
        <f t="shared" si="312"/>
        <v>0</v>
      </c>
      <c r="BW107" s="418">
        <f t="shared" si="312"/>
        <v>0</v>
      </c>
      <c r="BX107" s="418">
        <f t="shared" si="312"/>
        <v>0</v>
      </c>
      <c r="BY107" s="418">
        <f t="shared" si="312"/>
        <v>0</v>
      </c>
      <c r="BZ107" s="418">
        <f t="shared" si="312"/>
        <v>0</v>
      </c>
      <c r="CA107" s="418">
        <f t="shared" si="312"/>
        <v>0</v>
      </c>
      <c r="CB107" s="418">
        <f t="shared" si="312"/>
        <v>0</v>
      </c>
      <c r="CC107" s="418">
        <f t="shared" si="312"/>
        <v>0</v>
      </c>
      <c r="CD107" s="419">
        <f t="shared" si="315"/>
        <v>0</v>
      </c>
    </row>
    <row r="108" spans="2:82" outlineLevel="1" x14ac:dyDescent="0.2">
      <c r="B108" s="78" t="s">
        <v>134</v>
      </c>
      <c r="C108" s="7" t="s">
        <v>19</v>
      </c>
      <c r="D108" s="15" t="s">
        <v>20</v>
      </c>
      <c r="E108" s="73"/>
      <c r="F108" s="16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9">
        <v>0</v>
      </c>
      <c r="R108" s="18">
        <f t="shared" si="306"/>
        <v>0</v>
      </c>
      <c r="S108" s="7" t="s">
        <v>19</v>
      </c>
      <c r="T108" s="15" t="s">
        <v>20</v>
      </c>
      <c r="U108" s="73"/>
      <c r="V108" s="241">
        <v>0</v>
      </c>
      <c r="W108" s="242">
        <v>0</v>
      </c>
      <c r="X108" s="242">
        <v>0</v>
      </c>
      <c r="Y108" s="242">
        <v>0</v>
      </c>
      <c r="Z108" s="242">
        <v>0</v>
      </c>
      <c r="AA108" s="242">
        <v>0</v>
      </c>
      <c r="AB108" s="242">
        <v>0</v>
      </c>
      <c r="AC108" s="242">
        <v>0</v>
      </c>
      <c r="AD108" s="242">
        <v>0</v>
      </c>
      <c r="AE108" s="242">
        <v>0</v>
      </c>
      <c r="AF108" s="242">
        <v>0</v>
      </c>
      <c r="AG108" s="242">
        <v>0</v>
      </c>
      <c r="AH108" s="227">
        <f t="shared" si="307"/>
        <v>0</v>
      </c>
      <c r="AI108" s="7" t="s">
        <v>19</v>
      </c>
      <c r="AJ108" s="15" t="s">
        <v>20</v>
      </c>
      <c r="AK108" s="73"/>
      <c r="AL108" s="326">
        <f t="shared" si="313"/>
        <v>0</v>
      </c>
      <c r="AM108" s="327">
        <f t="shared" si="308"/>
        <v>0</v>
      </c>
      <c r="AN108" s="327">
        <f t="shared" si="308"/>
        <v>0</v>
      </c>
      <c r="AO108" s="327">
        <f t="shared" si="308"/>
        <v>0</v>
      </c>
      <c r="AP108" s="327">
        <f t="shared" si="308"/>
        <v>0</v>
      </c>
      <c r="AQ108" s="327">
        <f t="shared" si="308"/>
        <v>0</v>
      </c>
      <c r="AR108" s="327">
        <f t="shared" si="308"/>
        <v>0</v>
      </c>
      <c r="AS108" s="327">
        <f t="shared" si="308"/>
        <v>0</v>
      </c>
      <c r="AT108" s="327">
        <f t="shared" si="308"/>
        <v>0</v>
      </c>
      <c r="AU108" s="327">
        <f t="shared" si="308"/>
        <v>0</v>
      </c>
      <c r="AV108" s="327">
        <f t="shared" si="308"/>
        <v>0</v>
      </c>
      <c r="AW108" s="327">
        <f t="shared" si="308"/>
        <v>0</v>
      </c>
      <c r="AX108" s="328">
        <f t="shared" si="308"/>
        <v>0</v>
      </c>
      <c r="AY108" s="7" t="s">
        <v>19</v>
      </c>
      <c r="AZ108" s="15" t="s">
        <v>20</v>
      </c>
      <c r="BA108" s="73"/>
      <c r="BB108" s="417">
        <v>0</v>
      </c>
      <c r="BC108" s="418">
        <f t="shared" si="310"/>
        <v>0</v>
      </c>
      <c r="BD108" s="418">
        <f t="shared" si="310"/>
        <v>0</v>
      </c>
      <c r="BE108" s="418">
        <f t="shared" si="310"/>
        <v>0</v>
      </c>
      <c r="BF108" s="418">
        <f t="shared" si="310"/>
        <v>0</v>
      </c>
      <c r="BG108" s="418">
        <f t="shared" si="310"/>
        <v>0</v>
      </c>
      <c r="BH108" s="418">
        <f t="shared" si="310"/>
        <v>0</v>
      </c>
      <c r="BI108" s="418">
        <f t="shared" si="310"/>
        <v>0</v>
      </c>
      <c r="BJ108" s="418">
        <f t="shared" si="310"/>
        <v>0</v>
      </c>
      <c r="BK108" s="418">
        <f t="shared" si="310"/>
        <v>0</v>
      </c>
      <c r="BL108" s="418">
        <f t="shared" si="310"/>
        <v>0</v>
      </c>
      <c r="BM108" s="418">
        <f t="shared" si="310"/>
        <v>0</v>
      </c>
      <c r="BN108" s="419">
        <f t="shared" si="310"/>
        <v>0</v>
      </c>
      <c r="BO108" s="7" t="s">
        <v>19</v>
      </c>
      <c r="BP108" s="15" t="s">
        <v>20</v>
      </c>
      <c r="BQ108" s="73"/>
      <c r="BR108" s="417">
        <v>0</v>
      </c>
      <c r="BS108" s="418">
        <f t="shared" si="312"/>
        <v>0</v>
      </c>
      <c r="BT108" s="418">
        <f t="shared" si="312"/>
        <v>0</v>
      </c>
      <c r="BU108" s="418">
        <f t="shared" si="312"/>
        <v>0</v>
      </c>
      <c r="BV108" s="418">
        <f t="shared" si="312"/>
        <v>0</v>
      </c>
      <c r="BW108" s="418">
        <f t="shared" si="312"/>
        <v>0</v>
      </c>
      <c r="BX108" s="418">
        <f t="shared" si="312"/>
        <v>0</v>
      </c>
      <c r="BY108" s="418">
        <f t="shared" si="312"/>
        <v>0</v>
      </c>
      <c r="BZ108" s="418">
        <f t="shared" si="312"/>
        <v>0</v>
      </c>
      <c r="CA108" s="418">
        <f t="shared" si="312"/>
        <v>0</v>
      </c>
      <c r="CB108" s="418">
        <f t="shared" si="312"/>
        <v>0</v>
      </c>
      <c r="CC108" s="418">
        <f t="shared" si="312"/>
        <v>0</v>
      </c>
      <c r="CD108" s="419">
        <f t="shared" si="315"/>
        <v>0</v>
      </c>
    </row>
    <row r="109" spans="2:82" outlineLevel="1" x14ac:dyDescent="0.2">
      <c r="B109" s="78" t="s">
        <v>135</v>
      </c>
      <c r="C109" s="7" t="s">
        <v>19</v>
      </c>
      <c r="D109" s="15" t="s">
        <v>20</v>
      </c>
      <c r="E109" s="73"/>
      <c r="F109" s="16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9">
        <v>0</v>
      </c>
      <c r="R109" s="18">
        <f t="shared" si="306"/>
        <v>0</v>
      </c>
      <c r="S109" s="7" t="s">
        <v>19</v>
      </c>
      <c r="T109" s="15" t="s">
        <v>20</v>
      </c>
      <c r="U109" s="73"/>
      <c r="V109" s="241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0</v>
      </c>
      <c r="AC109" s="242">
        <v>0</v>
      </c>
      <c r="AD109" s="242">
        <v>0</v>
      </c>
      <c r="AE109" s="242">
        <v>0</v>
      </c>
      <c r="AF109" s="242">
        <v>0</v>
      </c>
      <c r="AG109" s="242">
        <v>0</v>
      </c>
      <c r="AH109" s="227">
        <f t="shared" si="307"/>
        <v>0</v>
      </c>
      <c r="AI109" s="7" t="s">
        <v>19</v>
      </c>
      <c r="AJ109" s="15" t="s">
        <v>20</v>
      </c>
      <c r="AK109" s="73"/>
      <c r="AL109" s="326">
        <f t="shared" si="313"/>
        <v>0</v>
      </c>
      <c r="AM109" s="327">
        <f t="shared" si="308"/>
        <v>0</v>
      </c>
      <c r="AN109" s="327">
        <f t="shared" si="308"/>
        <v>0</v>
      </c>
      <c r="AO109" s="327">
        <f t="shared" si="308"/>
        <v>0</v>
      </c>
      <c r="AP109" s="327">
        <f t="shared" si="308"/>
        <v>0</v>
      </c>
      <c r="AQ109" s="327">
        <f t="shared" si="308"/>
        <v>0</v>
      </c>
      <c r="AR109" s="327">
        <f t="shared" si="308"/>
        <v>0</v>
      </c>
      <c r="AS109" s="327">
        <f t="shared" si="308"/>
        <v>0</v>
      </c>
      <c r="AT109" s="327">
        <f t="shared" si="308"/>
        <v>0</v>
      </c>
      <c r="AU109" s="327">
        <f t="shared" si="308"/>
        <v>0</v>
      </c>
      <c r="AV109" s="327">
        <f t="shared" si="308"/>
        <v>0</v>
      </c>
      <c r="AW109" s="327">
        <f t="shared" si="308"/>
        <v>0</v>
      </c>
      <c r="AX109" s="328">
        <f t="shared" si="308"/>
        <v>0</v>
      </c>
      <c r="AY109" s="7" t="s">
        <v>19</v>
      </c>
      <c r="AZ109" s="15" t="s">
        <v>20</v>
      </c>
      <c r="BA109" s="73"/>
      <c r="BB109" s="417">
        <v>0</v>
      </c>
      <c r="BC109" s="418">
        <f t="shared" si="310"/>
        <v>0</v>
      </c>
      <c r="BD109" s="418">
        <f t="shared" si="310"/>
        <v>0</v>
      </c>
      <c r="BE109" s="418">
        <f t="shared" si="310"/>
        <v>0</v>
      </c>
      <c r="BF109" s="418">
        <f t="shared" si="310"/>
        <v>0</v>
      </c>
      <c r="BG109" s="418">
        <f t="shared" si="310"/>
        <v>0</v>
      </c>
      <c r="BH109" s="418">
        <f t="shared" si="310"/>
        <v>0</v>
      </c>
      <c r="BI109" s="418">
        <f t="shared" si="310"/>
        <v>0</v>
      </c>
      <c r="BJ109" s="418">
        <f t="shared" si="310"/>
        <v>0</v>
      </c>
      <c r="BK109" s="418">
        <f t="shared" si="310"/>
        <v>0</v>
      </c>
      <c r="BL109" s="418">
        <f t="shared" si="310"/>
        <v>0</v>
      </c>
      <c r="BM109" s="418">
        <f t="shared" si="310"/>
        <v>0</v>
      </c>
      <c r="BN109" s="419">
        <f t="shared" si="310"/>
        <v>0</v>
      </c>
      <c r="BO109" s="7" t="s">
        <v>19</v>
      </c>
      <c r="BP109" s="15" t="s">
        <v>20</v>
      </c>
      <c r="BQ109" s="73"/>
      <c r="BR109" s="417">
        <v>0</v>
      </c>
      <c r="BS109" s="418">
        <f t="shared" si="312"/>
        <v>0</v>
      </c>
      <c r="BT109" s="418">
        <f t="shared" si="312"/>
        <v>0</v>
      </c>
      <c r="BU109" s="418">
        <f t="shared" si="312"/>
        <v>0</v>
      </c>
      <c r="BV109" s="418">
        <f t="shared" si="312"/>
        <v>0</v>
      </c>
      <c r="BW109" s="418">
        <f t="shared" si="312"/>
        <v>0</v>
      </c>
      <c r="BX109" s="418">
        <f t="shared" si="312"/>
        <v>0</v>
      </c>
      <c r="BY109" s="418">
        <f t="shared" si="312"/>
        <v>0</v>
      </c>
      <c r="BZ109" s="418">
        <f t="shared" si="312"/>
        <v>0</v>
      </c>
      <c r="CA109" s="418">
        <f t="shared" si="312"/>
        <v>0</v>
      </c>
      <c r="CB109" s="418">
        <f t="shared" si="312"/>
        <v>0</v>
      </c>
      <c r="CC109" s="418">
        <f t="shared" si="312"/>
        <v>0</v>
      </c>
      <c r="CD109" s="419">
        <f t="shared" si="315"/>
        <v>0</v>
      </c>
    </row>
    <row r="110" spans="2:82" outlineLevel="1" x14ac:dyDescent="0.2">
      <c r="B110" s="78" t="s">
        <v>136</v>
      </c>
      <c r="C110" s="7" t="s">
        <v>19</v>
      </c>
      <c r="D110" s="15" t="s">
        <v>20</v>
      </c>
      <c r="E110" s="73"/>
      <c r="F110" s="16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9">
        <v>0</v>
      </c>
      <c r="R110" s="18">
        <f t="shared" si="306"/>
        <v>0</v>
      </c>
      <c r="S110" s="7" t="s">
        <v>19</v>
      </c>
      <c r="T110" s="15" t="s">
        <v>20</v>
      </c>
      <c r="U110" s="73"/>
      <c r="V110" s="241">
        <v>0</v>
      </c>
      <c r="W110" s="242">
        <v>0</v>
      </c>
      <c r="X110" s="242">
        <v>0</v>
      </c>
      <c r="Y110" s="242">
        <v>0</v>
      </c>
      <c r="Z110" s="242">
        <v>0</v>
      </c>
      <c r="AA110" s="242">
        <v>0</v>
      </c>
      <c r="AB110" s="242">
        <v>0</v>
      </c>
      <c r="AC110" s="242">
        <v>0</v>
      </c>
      <c r="AD110" s="242">
        <v>0</v>
      </c>
      <c r="AE110" s="242">
        <v>0</v>
      </c>
      <c r="AF110" s="242">
        <v>0</v>
      </c>
      <c r="AG110" s="242">
        <v>0</v>
      </c>
      <c r="AH110" s="227">
        <f t="shared" si="307"/>
        <v>0</v>
      </c>
      <c r="AI110" s="7" t="s">
        <v>19</v>
      </c>
      <c r="AJ110" s="15" t="s">
        <v>20</v>
      </c>
      <c r="AK110" s="73"/>
      <c r="AL110" s="326">
        <v>0</v>
      </c>
      <c r="AM110" s="327">
        <f t="shared" si="308"/>
        <v>0</v>
      </c>
      <c r="AN110" s="327">
        <f t="shared" si="308"/>
        <v>0</v>
      </c>
      <c r="AO110" s="327">
        <f t="shared" si="308"/>
        <v>0</v>
      </c>
      <c r="AP110" s="327">
        <f>AO110</f>
        <v>0</v>
      </c>
      <c r="AQ110" s="327">
        <f>AP110</f>
        <v>0</v>
      </c>
      <c r="AR110" s="327">
        <f t="shared" si="308"/>
        <v>0</v>
      </c>
      <c r="AS110" s="327">
        <f t="shared" si="308"/>
        <v>0</v>
      </c>
      <c r="AT110" s="327">
        <f t="shared" si="308"/>
        <v>0</v>
      </c>
      <c r="AU110" s="327">
        <f t="shared" si="308"/>
        <v>0</v>
      </c>
      <c r="AV110" s="327">
        <f t="shared" si="308"/>
        <v>0</v>
      </c>
      <c r="AW110" s="327">
        <f t="shared" si="308"/>
        <v>0</v>
      </c>
      <c r="AX110" s="328">
        <f t="shared" si="308"/>
        <v>0</v>
      </c>
      <c r="AY110" s="7" t="s">
        <v>19</v>
      </c>
      <c r="AZ110" s="15" t="s">
        <v>20</v>
      </c>
      <c r="BA110" s="73"/>
      <c r="BB110" s="417">
        <v>1</v>
      </c>
      <c r="BC110" s="418">
        <f t="shared" si="310"/>
        <v>1</v>
      </c>
      <c r="BD110" s="418">
        <f t="shared" si="310"/>
        <v>1</v>
      </c>
      <c r="BE110" s="418">
        <f t="shared" si="310"/>
        <v>1</v>
      </c>
      <c r="BF110" s="418">
        <f t="shared" si="310"/>
        <v>1</v>
      </c>
      <c r="BG110" s="418">
        <f t="shared" si="310"/>
        <v>1</v>
      </c>
      <c r="BH110" s="418">
        <f t="shared" si="310"/>
        <v>1</v>
      </c>
      <c r="BI110" s="418">
        <f t="shared" si="310"/>
        <v>1</v>
      </c>
      <c r="BJ110" s="418">
        <f t="shared" si="310"/>
        <v>1</v>
      </c>
      <c r="BK110" s="418">
        <f t="shared" si="310"/>
        <v>1</v>
      </c>
      <c r="BL110" s="418">
        <f t="shared" si="310"/>
        <v>1</v>
      </c>
      <c r="BM110" s="418">
        <f t="shared" si="310"/>
        <v>1</v>
      </c>
      <c r="BN110" s="419">
        <f t="shared" si="310"/>
        <v>1</v>
      </c>
      <c r="BO110" s="7" t="s">
        <v>19</v>
      </c>
      <c r="BP110" s="15" t="s">
        <v>20</v>
      </c>
      <c r="BQ110" s="73"/>
      <c r="BR110" s="417">
        <v>1</v>
      </c>
      <c r="BS110" s="418">
        <f t="shared" si="312"/>
        <v>1</v>
      </c>
      <c r="BT110" s="418">
        <f t="shared" si="312"/>
        <v>1</v>
      </c>
      <c r="BU110" s="418">
        <f t="shared" si="312"/>
        <v>1</v>
      </c>
      <c r="BV110" s="418">
        <f t="shared" si="312"/>
        <v>1</v>
      </c>
      <c r="BW110" s="418">
        <f t="shared" si="312"/>
        <v>1</v>
      </c>
      <c r="BX110" s="418">
        <f t="shared" si="312"/>
        <v>1</v>
      </c>
      <c r="BY110" s="418">
        <f t="shared" si="312"/>
        <v>1</v>
      </c>
      <c r="BZ110" s="418">
        <f t="shared" si="312"/>
        <v>1</v>
      </c>
      <c r="CA110" s="418">
        <f t="shared" si="312"/>
        <v>1</v>
      </c>
      <c r="CB110" s="418">
        <f t="shared" si="312"/>
        <v>1</v>
      </c>
      <c r="CC110" s="418">
        <f t="shared" si="312"/>
        <v>1</v>
      </c>
      <c r="CD110" s="419">
        <f t="shared" si="315"/>
        <v>1</v>
      </c>
    </row>
    <row r="111" spans="2:82" outlineLevel="1" x14ac:dyDescent="0.2">
      <c r="B111" s="78" t="s">
        <v>137</v>
      </c>
      <c r="C111" s="7" t="s">
        <v>19</v>
      </c>
      <c r="D111" s="15" t="s">
        <v>20</v>
      </c>
      <c r="E111" s="73"/>
      <c r="F111" s="16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9">
        <v>0</v>
      </c>
      <c r="R111" s="18">
        <f t="shared" si="306"/>
        <v>0</v>
      </c>
      <c r="S111" s="7" t="s">
        <v>19</v>
      </c>
      <c r="T111" s="15" t="s">
        <v>20</v>
      </c>
      <c r="U111" s="73"/>
      <c r="V111" s="241">
        <v>0</v>
      </c>
      <c r="W111" s="242">
        <v>0</v>
      </c>
      <c r="X111" s="242">
        <v>0</v>
      </c>
      <c r="Y111" s="242">
        <v>0</v>
      </c>
      <c r="Z111" s="242">
        <v>0</v>
      </c>
      <c r="AA111" s="242">
        <v>0</v>
      </c>
      <c r="AB111" s="242">
        <v>0</v>
      </c>
      <c r="AC111" s="242">
        <v>0</v>
      </c>
      <c r="AD111" s="242">
        <v>0</v>
      </c>
      <c r="AE111" s="242">
        <v>0</v>
      </c>
      <c r="AF111" s="242">
        <v>0</v>
      </c>
      <c r="AG111" s="242">
        <v>0</v>
      </c>
      <c r="AH111" s="227">
        <f t="shared" si="307"/>
        <v>0</v>
      </c>
      <c r="AI111" s="7" t="s">
        <v>19</v>
      </c>
      <c r="AJ111" s="15" t="s">
        <v>20</v>
      </c>
      <c r="AK111" s="73"/>
      <c r="AL111" s="326">
        <v>0</v>
      </c>
      <c r="AM111" s="327">
        <f t="shared" si="308"/>
        <v>0</v>
      </c>
      <c r="AN111" s="327">
        <f t="shared" si="308"/>
        <v>0</v>
      </c>
      <c r="AO111" s="327">
        <f t="shared" si="308"/>
        <v>0</v>
      </c>
      <c r="AP111" s="327">
        <f>AO111</f>
        <v>0</v>
      </c>
      <c r="AQ111" s="327">
        <f>AP111</f>
        <v>0</v>
      </c>
      <c r="AR111" s="327">
        <f t="shared" si="308"/>
        <v>0</v>
      </c>
      <c r="AS111" s="327">
        <f t="shared" si="308"/>
        <v>0</v>
      </c>
      <c r="AT111" s="327">
        <f>AS111</f>
        <v>0</v>
      </c>
      <c r="AU111" s="327">
        <f>AT111</f>
        <v>0</v>
      </c>
      <c r="AV111" s="327">
        <f>AU111</f>
        <v>0</v>
      </c>
      <c r="AW111" s="327">
        <f>AV111</f>
        <v>0</v>
      </c>
      <c r="AX111" s="328">
        <f t="shared" si="308"/>
        <v>0</v>
      </c>
      <c r="AY111" s="7" t="s">
        <v>19</v>
      </c>
      <c r="AZ111" s="15" t="s">
        <v>20</v>
      </c>
      <c r="BA111" s="73"/>
      <c r="BB111" s="417">
        <v>0</v>
      </c>
      <c r="BC111" s="418">
        <f t="shared" si="310"/>
        <v>0</v>
      </c>
      <c r="BD111" s="418">
        <f t="shared" si="310"/>
        <v>0</v>
      </c>
      <c r="BE111" s="418">
        <f t="shared" si="310"/>
        <v>0</v>
      </c>
      <c r="BF111" s="418">
        <f t="shared" si="310"/>
        <v>0</v>
      </c>
      <c r="BG111" s="418">
        <f t="shared" si="310"/>
        <v>0</v>
      </c>
      <c r="BH111" s="418">
        <f t="shared" si="310"/>
        <v>0</v>
      </c>
      <c r="BI111" s="418">
        <f t="shared" ref="BI111:BN111" si="316">BH111</f>
        <v>0</v>
      </c>
      <c r="BJ111" s="418">
        <f t="shared" si="316"/>
        <v>0</v>
      </c>
      <c r="BK111" s="418">
        <f t="shared" si="316"/>
        <v>0</v>
      </c>
      <c r="BL111" s="418">
        <f t="shared" si="316"/>
        <v>0</v>
      </c>
      <c r="BM111" s="418">
        <f t="shared" si="316"/>
        <v>0</v>
      </c>
      <c r="BN111" s="419">
        <f t="shared" si="316"/>
        <v>0</v>
      </c>
      <c r="BO111" s="7" t="s">
        <v>19</v>
      </c>
      <c r="BP111" s="15" t="s">
        <v>20</v>
      </c>
      <c r="BQ111" s="73"/>
      <c r="BR111" s="417">
        <v>0</v>
      </c>
      <c r="BS111" s="418">
        <f t="shared" si="312"/>
        <v>0</v>
      </c>
      <c r="BT111" s="418">
        <f t="shared" si="312"/>
        <v>0</v>
      </c>
      <c r="BU111" s="418">
        <f t="shared" si="312"/>
        <v>0</v>
      </c>
      <c r="BV111" s="418">
        <f t="shared" si="312"/>
        <v>0</v>
      </c>
      <c r="BW111" s="418">
        <f t="shared" si="312"/>
        <v>0</v>
      </c>
      <c r="BX111" s="418">
        <f t="shared" si="312"/>
        <v>0</v>
      </c>
      <c r="BY111" s="418">
        <f t="shared" si="312"/>
        <v>0</v>
      </c>
      <c r="BZ111" s="418">
        <f t="shared" si="312"/>
        <v>0</v>
      </c>
      <c r="CA111" s="418">
        <f t="shared" si="312"/>
        <v>0</v>
      </c>
      <c r="CB111" s="418">
        <f t="shared" si="312"/>
        <v>0</v>
      </c>
      <c r="CC111" s="418">
        <f t="shared" si="312"/>
        <v>0</v>
      </c>
      <c r="CD111" s="419">
        <f t="shared" ref="CD111:CD125" si="317">CC111</f>
        <v>0</v>
      </c>
    </row>
    <row r="112" spans="2:82" outlineLevel="1" x14ac:dyDescent="0.2">
      <c r="B112" s="78" t="s">
        <v>182</v>
      </c>
      <c r="C112" s="7" t="s">
        <v>19</v>
      </c>
      <c r="D112" s="15" t="s">
        <v>20</v>
      </c>
      <c r="E112" s="73"/>
      <c r="F112" s="16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9">
        <v>0</v>
      </c>
      <c r="R112" s="18">
        <f t="shared" si="306"/>
        <v>0</v>
      </c>
      <c r="S112" s="7" t="s">
        <v>19</v>
      </c>
      <c r="T112" s="15" t="s">
        <v>20</v>
      </c>
      <c r="U112" s="73"/>
      <c r="V112" s="241">
        <v>0</v>
      </c>
      <c r="W112" s="242">
        <v>0</v>
      </c>
      <c r="X112" s="242">
        <v>0</v>
      </c>
      <c r="Y112" s="242">
        <v>0</v>
      </c>
      <c r="Z112" s="242">
        <v>0</v>
      </c>
      <c r="AA112" s="242">
        <v>0</v>
      </c>
      <c r="AB112" s="242">
        <v>0</v>
      </c>
      <c r="AC112" s="242">
        <v>0</v>
      </c>
      <c r="AD112" s="242">
        <v>0</v>
      </c>
      <c r="AE112" s="242">
        <v>0</v>
      </c>
      <c r="AF112" s="242">
        <v>0</v>
      </c>
      <c r="AG112" s="249">
        <v>0</v>
      </c>
      <c r="AH112" s="227">
        <f t="shared" si="307"/>
        <v>0</v>
      </c>
      <c r="AI112" s="7" t="s">
        <v>19</v>
      </c>
      <c r="AJ112" s="15" t="s">
        <v>20</v>
      </c>
      <c r="AK112" s="73"/>
      <c r="AL112" s="326">
        <f t="shared" si="313"/>
        <v>0</v>
      </c>
      <c r="AM112" s="327">
        <f t="shared" si="308"/>
        <v>0</v>
      </c>
      <c r="AN112" s="327">
        <v>0</v>
      </c>
      <c r="AO112" s="327">
        <v>0</v>
      </c>
      <c r="AP112" s="327">
        <v>0</v>
      </c>
      <c r="AQ112" s="327">
        <v>0</v>
      </c>
      <c r="AR112" s="327">
        <v>0</v>
      </c>
      <c r="AS112" s="327">
        <v>0</v>
      </c>
      <c r="AT112" s="327">
        <v>0</v>
      </c>
      <c r="AU112" s="327">
        <v>0</v>
      </c>
      <c r="AV112" s="327">
        <v>0</v>
      </c>
      <c r="AW112" s="331">
        <v>0</v>
      </c>
      <c r="AX112" s="328">
        <f t="shared" si="308"/>
        <v>0</v>
      </c>
      <c r="AY112" s="7" t="s">
        <v>19</v>
      </c>
      <c r="AZ112" s="15" t="s">
        <v>20</v>
      </c>
      <c r="BA112" s="73"/>
      <c r="BB112" s="417">
        <v>0</v>
      </c>
      <c r="BC112" s="417">
        <v>0</v>
      </c>
      <c r="BD112" s="417">
        <v>0</v>
      </c>
      <c r="BE112" s="417">
        <v>0</v>
      </c>
      <c r="BF112" s="417">
        <v>0</v>
      </c>
      <c r="BG112" s="417">
        <v>0</v>
      </c>
      <c r="BH112" s="417">
        <v>0</v>
      </c>
      <c r="BI112" s="417">
        <v>0</v>
      </c>
      <c r="BJ112" s="417">
        <v>0</v>
      </c>
      <c r="BK112" s="417">
        <v>0</v>
      </c>
      <c r="BL112" s="417">
        <v>0</v>
      </c>
      <c r="BM112" s="417">
        <v>0</v>
      </c>
      <c r="BN112" s="419">
        <f t="shared" ref="BN112:BN127" si="318">BM112</f>
        <v>0</v>
      </c>
      <c r="BO112" s="7" t="s">
        <v>19</v>
      </c>
      <c r="BP112" s="15" t="s">
        <v>20</v>
      </c>
      <c r="BQ112" s="73"/>
      <c r="BR112" s="417">
        <v>0</v>
      </c>
      <c r="BS112" s="417">
        <v>0</v>
      </c>
      <c r="BT112" s="417">
        <v>0</v>
      </c>
      <c r="BU112" s="417">
        <v>0</v>
      </c>
      <c r="BV112" s="417">
        <v>0</v>
      </c>
      <c r="BW112" s="417">
        <v>0</v>
      </c>
      <c r="BX112" s="417">
        <v>0</v>
      </c>
      <c r="BY112" s="417">
        <v>0</v>
      </c>
      <c r="BZ112" s="417">
        <v>0</v>
      </c>
      <c r="CA112" s="417">
        <v>0</v>
      </c>
      <c r="CB112" s="417">
        <v>0</v>
      </c>
      <c r="CC112" s="417">
        <v>0</v>
      </c>
      <c r="CD112" s="419">
        <f t="shared" si="317"/>
        <v>0</v>
      </c>
    </row>
    <row r="113" spans="2:83" outlineLevel="1" x14ac:dyDescent="0.2">
      <c r="B113" s="78" t="s">
        <v>274</v>
      </c>
      <c r="C113" s="7" t="s">
        <v>19</v>
      </c>
      <c r="D113" s="15" t="s">
        <v>20</v>
      </c>
      <c r="E113" s="73"/>
      <c r="F113" s="16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9">
        <v>0</v>
      </c>
      <c r="R113" s="18">
        <f t="shared" si="306"/>
        <v>0</v>
      </c>
      <c r="S113" s="7" t="s">
        <v>19</v>
      </c>
      <c r="T113" s="15" t="s">
        <v>20</v>
      </c>
      <c r="U113" s="73"/>
      <c r="V113" s="241">
        <v>0</v>
      </c>
      <c r="W113" s="242">
        <v>0</v>
      </c>
      <c r="X113" s="242">
        <v>0</v>
      </c>
      <c r="Y113" s="242">
        <v>0</v>
      </c>
      <c r="Z113" s="242">
        <v>0</v>
      </c>
      <c r="AA113" s="242">
        <v>0</v>
      </c>
      <c r="AB113" s="242">
        <v>0</v>
      </c>
      <c r="AC113" s="242">
        <v>0</v>
      </c>
      <c r="AD113" s="242">
        <v>0</v>
      </c>
      <c r="AE113" s="242">
        <v>0</v>
      </c>
      <c r="AF113" s="242">
        <v>0</v>
      </c>
      <c r="AG113" s="249">
        <v>0</v>
      </c>
      <c r="AH113" s="227">
        <f t="shared" si="307"/>
        <v>0</v>
      </c>
      <c r="AI113" s="7" t="s">
        <v>19</v>
      </c>
      <c r="AJ113" s="15" t="s">
        <v>20</v>
      </c>
      <c r="AK113" s="73"/>
      <c r="AL113" s="326">
        <v>4</v>
      </c>
      <c r="AM113" s="327">
        <f t="shared" si="308"/>
        <v>4</v>
      </c>
      <c r="AN113" s="327">
        <f t="shared" ref="AN113:AW113" si="319">AM113</f>
        <v>4</v>
      </c>
      <c r="AO113" s="327">
        <f t="shared" si="319"/>
        <v>4</v>
      </c>
      <c r="AP113" s="327">
        <f t="shared" si="319"/>
        <v>4</v>
      </c>
      <c r="AQ113" s="327">
        <f t="shared" si="319"/>
        <v>4</v>
      </c>
      <c r="AR113" s="327">
        <f t="shared" si="319"/>
        <v>4</v>
      </c>
      <c r="AS113" s="327">
        <f t="shared" si="319"/>
        <v>4</v>
      </c>
      <c r="AT113" s="327">
        <f t="shared" si="319"/>
        <v>4</v>
      </c>
      <c r="AU113" s="327">
        <f t="shared" si="319"/>
        <v>4</v>
      </c>
      <c r="AV113" s="327">
        <f t="shared" si="319"/>
        <v>4</v>
      </c>
      <c r="AW113" s="327">
        <f t="shared" si="319"/>
        <v>4</v>
      </c>
      <c r="AX113" s="328">
        <f t="shared" si="308"/>
        <v>4</v>
      </c>
      <c r="AY113" s="7" t="s">
        <v>19</v>
      </c>
      <c r="AZ113" s="15" t="s">
        <v>20</v>
      </c>
      <c r="BA113" s="73"/>
      <c r="BB113" s="417">
        <v>12</v>
      </c>
      <c r="BC113" s="418">
        <f>BB113</f>
        <v>12</v>
      </c>
      <c r="BD113" s="418">
        <f t="shared" ref="BD113:BM115" si="320">BC113</f>
        <v>12</v>
      </c>
      <c r="BE113" s="418">
        <f t="shared" si="320"/>
        <v>12</v>
      </c>
      <c r="BF113" s="418">
        <f t="shared" si="320"/>
        <v>12</v>
      </c>
      <c r="BG113" s="418">
        <f t="shared" si="320"/>
        <v>12</v>
      </c>
      <c r="BH113" s="418">
        <f t="shared" si="320"/>
        <v>12</v>
      </c>
      <c r="BI113" s="418">
        <f t="shared" si="320"/>
        <v>12</v>
      </c>
      <c r="BJ113" s="418">
        <f t="shared" si="320"/>
        <v>12</v>
      </c>
      <c r="BK113" s="418">
        <f t="shared" si="320"/>
        <v>12</v>
      </c>
      <c r="BL113" s="418">
        <f t="shared" si="320"/>
        <v>12</v>
      </c>
      <c r="BM113" s="418">
        <f t="shared" si="320"/>
        <v>12</v>
      </c>
      <c r="BN113" s="419">
        <f t="shared" si="318"/>
        <v>12</v>
      </c>
      <c r="BO113" s="7" t="s">
        <v>19</v>
      </c>
      <c r="BP113" s="15" t="s">
        <v>20</v>
      </c>
      <c r="BQ113" s="73"/>
      <c r="BR113" s="417">
        <v>12</v>
      </c>
      <c r="BS113" s="418">
        <f t="shared" ref="BS113:CC113" si="321">BR113</f>
        <v>12</v>
      </c>
      <c r="BT113" s="418">
        <f t="shared" si="321"/>
        <v>12</v>
      </c>
      <c r="BU113" s="418">
        <f t="shared" si="321"/>
        <v>12</v>
      </c>
      <c r="BV113" s="418">
        <f t="shared" si="321"/>
        <v>12</v>
      </c>
      <c r="BW113" s="418">
        <f t="shared" si="321"/>
        <v>12</v>
      </c>
      <c r="BX113" s="418">
        <f t="shared" si="321"/>
        <v>12</v>
      </c>
      <c r="BY113" s="418">
        <f t="shared" si="321"/>
        <v>12</v>
      </c>
      <c r="BZ113" s="418">
        <f t="shared" si="321"/>
        <v>12</v>
      </c>
      <c r="CA113" s="418">
        <f t="shared" si="321"/>
        <v>12</v>
      </c>
      <c r="CB113" s="418">
        <f t="shared" si="321"/>
        <v>12</v>
      </c>
      <c r="CC113" s="418">
        <f t="shared" si="321"/>
        <v>12</v>
      </c>
      <c r="CD113" s="419">
        <f t="shared" si="317"/>
        <v>12</v>
      </c>
    </row>
    <row r="114" spans="2:83" outlineLevel="1" x14ac:dyDescent="0.2">
      <c r="B114" s="78" t="s">
        <v>276</v>
      </c>
      <c r="C114" s="7" t="s">
        <v>19</v>
      </c>
      <c r="D114" s="15" t="s">
        <v>20</v>
      </c>
      <c r="E114" s="73"/>
      <c r="F114" s="16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9">
        <v>0</v>
      </c>
      <c r="R114" s="18">
        <f t="shared" si="306"/>
        <v>0</v>
      </c>
      <c r="S114" s="7" t="s">
        <v>19</v>
      </c>
      <c r="T114" s="15" t="s">
        <v>20</v>
      </c>
      <c r="U114" s="73"/>
      <c r="V114" s="241">
        <v>0</v>
      </c>
      <c r="W114" s="242">
        <v>0</v>
      </c>
      <c r="X114" s="242">
        <v>0</v>
      </c>
      <c r="Y114" s="242">
        <v>0</v>
      </c>
      <c r="Z114" s="242">
        <v>0</v>
      </c>
      <c r="AA114" s="242">
        <v>0</v>
      </c>
      <c r="AB114" s="242">
        <v>0</v>
      </c>
      <c r="AC114" s="242">
        <v>0</v>
      </c>
      <c r="AD114" s="242">
        <v>0</v>
      </c>
      <c r="AE114" s="242">
        <v>0</v>
      </c>
      <c r="AF114" s="242">
        <v>0</v>
      </c>
      <c r="AG114" s="249">
        <v>0</v>
      </c>
      <c r="AH114" s="227">
        <f t="shared" si="307"/>
        <v>0</v>
      </c>
      <c r="AI114" s="7" t="s">
        <v>19</v>
      </c>
      <c r="AJ114" s="15" t="s">
        <v>20</v>
      </c>
      <c r="AK114" s="73"/>
      <c r="AL114" s="326">
        <v>0</v>
      </c>
      <c r="AM114" s="327">
        <f>AL114</f>
        <v>0</v>
      </c>
      <c r="AN114" s="327">
        <v>0</v>
      </c>
      <c r="AO114" s="327">
        <v>0</v>
      </c>
      <c r="AP114" s="327">
        <v>0</v>
      </c>
      <c r="AQ114" s="327">
        <v>0</v>
      </c>
      <c r="AR114" s="327">
        <v>0</v>
      </c>
      <c r="AS114" s="327">
        <v>0</v>
      </c>
      <c r="AT114" s="327">
        <v>0</v>
      </c>
      <c r="AU114" s="327">
        <v>0</v>
      </c>
      <c r="AV114" s="327">
        <v>0</v>
      </c>
      <c r="AW114" s="331">
        <v>0</v>
      </c>
      <c r="AX114" s="328">
        <f t="shared" ref="AX114:AX125" si="322">AW114</f>
        <v>0</v>
      </c>
      <c r="AY114" s="7" t="s">
        <v>19</v>
      </c>
      <c r="AZ114" s="15" t="s">
        <v>20</v>
      </c>
      <c r="BA114" s="73"/>
      <c r="BB114" s="417">
        <v>2</v>
      </c>
      <c r="BC114" s="418">
        <f>BB114</f>
        <v>2</v>
      </c>
      <c r="BD114" s="418">
        <f t="shared" si="320"/>
        <v>2</v>
      </c>
      <c r="BE114" s="418">
        <f t="shared" si="320"/>
        <v>2</v>
      </c>
      <c r="BF114" s="418">
        <f t="shared" si="320"/>
        <v>2</v>
      </c>
      <c r="BG114" s="418">
        <f t="shared" si="320"/>
        <v>2</v>
      </c>
      <c r="BH114" s="418">
        <f t="shared" si="320"/>
        <v>2</v>
      </c>
      <c r="BI114" s="418">
        <f t="shared" si="320"/>
        <v>2</v>
      </c>
      <c r="BJ114" s="418">
        <f t="shared" si="320"/>
        <v>2</v>
      </c>
      <c r="BK114" s="418">
        <f t="shared" si="320"/>
        <v>2</v>
      </c>
      <c r="BL114" s="418">
        <f t="shared" si="320"/>
        <v>2</v>
      </c>
      <c r="BM114" s="418">
        <f t="shared" si="320"/>
        <v>2</v>
      </c>
      <c r="BN114" s="419">
        <f t="shared" si="318"/>
        <v>2</v>
      </c>
      <c r="BO114" s="7" t="s">
        <v>19</v>
      </c>
      <c r="BP114" s="15" t="s">
        <v>20</v>
      </c>
      <c r="BQ114" s="73"/>
      <c r="BR114" s="417">
        <v>2</v>
      </c>
      <c r="BS114" s="418">
        <f t="shared" ref="BS114:CC114" si="323">BR114</f>
        <v>2</v>
      </c>
      <c r="BT114" s="418">
        <f t="shared" si="323"/>
        <v>2</v>
      </c>
      <c r="BU114" s="418">
        <f t="shared" si="323"/>
        <v>2</v>
      </c>
      <c r="BV114" s="418">
        <f t="shared" si="323"/>
        <v>2</v>
      </c>
      <c r="BW114" s="418">
        <f t="shared" si="323"/>
        <v>2</v>
      </c>
      <c r="BX114" s="418">
        <f t="shared" si="323"/>
        <v>2</v>
      </c>
      <c r="BY114" s="418">
        <f t="shared" si="323"/>
        <v>2</v>
      </c>
      <c r="BZ114" s="418">
        <f t="shared" si="323"/>
        <v>2</v>
      </c>
      <c r="CA114" s="418">
        <f t="shared" si="323"/>
        <v>2</v>
      </c>
      <c r="CB114" s="418">
        <f t="shared" si="323"/>
        <v>2</v>
      </c>
      <c r="CC114" s="418">
        <f t="shared" si="323"/>
        <v>2</v>
      </c>
      <c r="CD114" s="419">
        <f t="shared" si="317"/>
        <v>2</v>
      </c>
    </row>
    <row r="115" spans="2:83" outlineLevel="1" x14ac:dyDescent="0.2">
      <c r="B115" s="78" t="s">
        <v>277</v>
      </c>
      <c r="C115" s="7" t="s">
        <v>19</v>
      </c>
      <c r="D115" s="15" t="s">
        <v>20</v>
      </c>
      <c r="E115" s="73"/>
      <c r="F115" s="16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9">
        <v>0</v>
      </c>
      <c r="R115" s="18">
        <f t="shared" si="306"/>
        <v>0</v>
      </c>
      <c r="S115" s="7" t="s">
        <v>19</v>
      </c>
      <c r="T115" s="15" t="s">
        <v>20</v>
      </c>
      <c r="U115" s="73"/>
      <c r="V115" s="241">
        <v>0</v>
      </c>
      <c r="W115" s="242">
        <v>0</v>
      </c>
      <c r="X115" s="242">
        <v>0</v>
      </c>
      <c r="Y115" s="242">
        <v>0</v>
      </c>
      <c r="Z115" s="242">
        <v>0</v>
      </c>
      <c r="AA115" s="242">
        <v>0</v>
      </c>
      <c r="AB115" s="242">
        <v>0</v>
      </c>
      <c r="AC115" s="242">
        <v>0</v>
      </c>
      <c r="AD115" s="242">
        <v>0</v>
      </c>
      <c r="AE115" s="242">
        <v>0</v>
      </c>
      <c r="AF115" s="242">
        <v>0</v>
      </c>
      <c r="AG115" s="249">
        <v>0</v>
      </c>
      <c r="AH115" s="227">
        <f t="shared" si="307"/>
        <v>0</v>
      </c>
      <c r="AI115" s="7" t="s">
        <v>19</v>
      </c>
      <c r="AJ115" s="15" t="s">
        <v>20</v>
      </c>
      <c r="AK115" s="73"/>
      <c r="AL115" s="326">
        <v>0</v>
      </c>
      <c r="AM115" s="327">
        <f>AL115</f>
        <v>0</v>
      </c>
      <c r="AN115" s="327">
        <v>0</v>
      </c>
      <c r="AO115" s="327">
        <v>0</v>
      </c>
      <c r="AP115" s="327">
        <v>0</v>
      </c>
      <c r="AQ115" s="327">
        <v>0</v>
      </c>
      <c r="AR115" s="327">
        <v>0</v>
      </c>
      <c r="AS115" s="327">
        <v>0</v>
      </c>
      <c r="AT115" s="327">
        <v>0</v>
      </c>
      <c r="AU115" s="327">
        <v>0</v>
      </c>
      <c r="AV115" s="327">
        <v>0</v>
      </c>
      <c r="AW115" s="331">
        <v>0</v>
      </c>
      <c r="AX115" s="328">
        <f t="shared" si="322"/>
        <v>0</v>
      </c>
      <c r="AY115" s="7" t="s">
        <v>19</v>
      </c>
      <c r="AZ115" s="15" t="s">
        <v>20</v>
      </c>
      <c r="BA115" s="73"/>
      <c r="BB115" s="417">
        <v>2</v>
      </c>
      <c r="BC115" s="418">
        <f>BB115</f>
        <v>2</v>
      </c>
      <c r="BD115" s="418">
        <f t="shared" si="320"/>
        <v>2</v>
      </c>
      <c r="BE115" s="418">
        <f t="shared" si="320"/>
        <v>2</v>
      </c>
      <c r="BF115" s="418">
        <f t="shared" si="320"/>
        <v>2</v>
      </c>
      <c r="BG115" s="418">
        <f t="shared" si="320"/>
        <v>2</v>
      </c>
      <c r="BH115" s="418">
        <f t="shared" si="320"/>
        <v>2</v>
      </c>
      <c r="BI115" s="418">
        <f t="shared" si="320"/>
        <v>2</v>
      </c>
      <c r="BJ115" s="418">
        <f t="shared" si="320"/>
        <v>2</v>
      </c>
      <c r="BK115" s="418">
        <f t="shared" si="320"/>
        <v>2</v>
      </c>
      <c r="BL115" s="418">
        <f t="shared" si="320"/>
        <v>2</v>
      </c>
      <c r="BM115" s="418">
        <f t="shared" si="320"/>
        <v>2</v>
      </c>
      <c r="BN115" s="419">
        <f t="shared" si="318"/>
        <v>2</v>
      </c>
      <c r="BO115" s="7" t="s">
        <v>19</v>
      </c>
      <c r="BP115" s="15" t="s">
        <v>20</v>
      </c>
      <c r="BQ115" s="73"/>
      <c r="BR115" s="417">
        <v>2</v>
      </c>
      <c r="BS115" s="418">
        <f t="shared" ref="BS115:CC115" si="324">BR115</f>
        <v>2</v>
      </c>
      <c r="BT115" s="418">
        <f t="shared" si="324"/>
        <v>2</v>
      </c>
      <c r="BU115" s="418">
        <f t="shared" si="324"/>
        <v>2</v>
      </c>
      <c r="BV115" s="418">
        <f t="shared" si="324"/>
        <v>2</v>
      </c>
      <c r="BW115" s="418">
        <f t="shared" si="324"/>
        <v>2</v>
      </c>
      <c r="BX115" s="418">
        <f t="shared" si="324"/>
        <v>2</v>
      </c>
      <c r="BY115" s="418">
        <f t="shared" si="324"/>
        <v>2</v>
      </c>
      <c r="BZ115" s="418">
        <f t="shared" si="324"/>
        <v>2</v>
      </c>
      <c r="CA115" s="418">
        <f t="shared" si="324"/>
        <v>2</v>
      </c>
      <c r="CB115" s="418">
        <f t="shared" si="324"/>
        <v>2</v>
      </c>
      <c r="CC115" s="418">
        <f t="shared" si="324"/>
        <v>2</v>
      </c>
      <c r="CD115" s="419">
        <f t="shared" si="317"/>
        <v>2</v>
      </c>
    </row>
    <row r="116" spans="2:83" outlineLevel="1" x14ac:dyDescent="0.2">
      <c r="B116" s="78" t="s">
        <v>35</v>
      </c>
      <c r="C116" s="7" t="s">
        <v>19</v>
      </c>
      <c r="D116" s="15" t="s">
        <v>20</v>
      </c>
      <c r="E116" s="73"/>
      <c r="F116" s="16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9">
        <v>0</v>
      </c>
      <c r="R116" s="18">
        <f t="shared" si="306"/>
        <v>0</v>
      </c>
      <c r="S116" s="7" t="s">
        <v>19</v>
      </c>
      <c r="T116" s="15" t="s">
        <v>20</v>
      </c>
      <c r="U116" s="73"/>
      <c r="V116" s="241">
        <v>0</v>
      </c>
      <c r="W116" s="242">
        <v>0</v>
      </c>
      <c r="X116" s="242">
        <v>0</v>
      </c>
      <c r="Y116" s="242">
        <v>0</v>
      </c>
      <c r="Z116" s="242">
        <v>0</v>
      </c>
      <c r="AA116" s="242">
        <v>0</v>
      </c>
      <c r="AB116" s="242">
        <v>0</v>
      </c>
      <c r="AC116" s="242">
        <v>0</v>
      </c>
      <c r="AD116" s="242">
        <v>0</v>
      </c>
      <c r="AE116" s="242">
        <v>0</v>
      </c>
      <c r="AF116" s="242">
        <v>0</v>
      </c>
      <c r="AG116" s="249">
        <v>0</v>
      </c>
      <c r="AH116" s="227">
        <f t="shared" si="307"/>
        <v>0</v>
      </c>
      <c r="AI116" s="7" t="s">
        <v>19</v>
      </c>
      <c r="AJ116" s="15" t="s">
        <v>20</v>
      </c>
      <c r="AK116" s="73"/>
      <c r="AL116" s="326">
        <v>0</v>
      </c>
      <c r="AM116" s="327">
        <f>AL116</f>
        <v>0</v>
      </c>
      <c r="AN116" s="327">
        <v>0</v>
      </c>
      <c r="AO116" s="327">
        <v>0</v>
      </c>
      <c r="AP116" s="327">
        <v>0</v>
      </c>
      <c r="AQ116" s="327">
        <v>0</v>
      </c>
      <c r="AR116" s="327">
        <v>0</v>
      </c>
      <c r="AS116" s="327">
        <v>0</v>
      </c>
      <c r="AT116" s="327">
        <v>0</v>
      </c>
      <c r="AU116" s="327">
        <v>0</v>
      </c>
      <c r="AV116" s="327">
        <v>0</v>
      </c>
      <c r="AW116" s="331">
        <v>0</v>
      </c>
      <c r="AX116" s="328">
        <f t="shared" si="322"/>
        <v>0</v>
      </c>
      <c r="AY116" s="7" t="s">
        <v>19</v>
      </c>
      <c r="AZ116" s="15" t="s">
        <v>20</v>
      </c>
      <c r="BA116" s="73"/>
      <c r="BB116" s="417">
        <f>AX116</f>
        <v>0</v>
      </c>
      <c r="BC116" s="418">
        <v>0</v>
      </c>
      <c r="BD116" s="418">
        <v>0</v>
      </c>
      <c r="BE116" s="418">
        <v>0</v>
      </c>
      <c r="BF116" s="418">
        <v>0</v>
      </c>
      <c r="BG116" s="418">
        <v>0</v>
      </c>
      <c r="BH116" s="418">
        <v>0</v>
      </c>
      <c r="BI116" s="418">
        <v>0</v>
      </c>
      <c r="BJ116" s="418">
        <v>0</v>
      </c>
      <c r="BK116" s="418">
        <v>0</v>
      </c>
      <c r="BL116" s="418">
        <v>0</v>
      </c>
      <c r="BM116" s="451">
        <v>0</v>
      </c>
      <c r="BN116" s="419">
        <f t="shared" si="318"/>
        <v>0</v>
      </c>
      <c r="BO116" s="7" t="s">
        <v>19</v>
      </c>
      <c r="BP116" s="15" t="s">
        <v>20</v>
      </c>
      <c r="BQ116" s="73"/>
      <c r="BR116" s="417">
        <f>BN116</f>
        <v>0</v>
      </c>
      <c r="BS116" s="418">
        <v>0</v>
      </c>
      <c r="BT116" s="418">
        <v>0</v>
      </c>
      <c r="BU116" s="418">
        <v>0</v>
      </c>
      <c r="BV116" s="418">
        <v>0</v>
      </c>
      <c r="BW116" s="418">
        <v>0</v>
      </c>
      <c r="BX116" s="418">
        <v>0</v>
      </c>
      <c r="BY116" s="418">
        <v>0</v>
      </c>
      <c r="BZ116" s="418">
        <v>0</v>
      </c>
      <c r="CA116" s="418">
        <v>0</v>
      </c>
      <c r="CB116" s="418">
        <v>0</v>
      </c>
      <c r="CC116" s="451">
        <v>0</v>
      </c>
      <c r="CD116" s="419">
        <f t="shared" si="317"/>
        <v>0</v>
      </c>
    </row>
    <row r="117" spans="2:83" outlineLevel="1" x14ac:dyDescent="0.2">
      <c r="B117" s="78" t="s">
        <v>35</v>
      </c>
      <c r="C117" s="7" t="s">
        <v>19</v>
      </c>
      <c r="D117" s="15" t="s">
        <v>20</v>
      </c>
      <c r="E117" s="73"/>
      <c r="F117" s="16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9">
        <v>0</v>
      </c>
      <c r="R117" s="18">
        <f t="shared" si="306"/>
        <v>0</v>
      </c>
      <c r="S117" s="7" t="s">
        <v>19</v>
      </c>
      <c r="T117" s="15" t="s">
        <v>20</v>
      </c>
      <c r="U117" s="73"/>
      <c r="V117" s="241">
        <v>0</v>
      </c>
      <c r="W117" s="242">
        <v>0</v>
      </c>
      <c r="X117" s="242">
        <v>0</v>
      </c>
      <c r="Y117" s="242">
        <v>0</v>
      </c>
      <c r="Z117" s="242">
        <v>0</v>
      </c>
      <c r="AA117" s="242">
        <v>0</v>
      </c>
      <c r="AB117" s="242">
        <v>0</v>
      </c>
      <c r="AC117" s="242">
        <v>0</v>
      </c>
      <c r="AD117" s="242">
        <v>0</v>
      </c>
      <c r="AE117" s="242">
        <v>0</v>
      </c>
      <c r="AF117" s="242">
        <v>0</v>
      </c>
      <c r="AG117" s="249">
        <v>0</v>
      </c>
      <c r="AH117" s="227">
        <f t="shared" si="307"/>
        <v>0</v>
      </c>
      <c r="AI117" s="7" t="s">
        <v>19</v>
      </c>
      <c r="AJ117" s="15" t="s">
        <v>20</v>
      </c>
      <c r="AK117" s="73"/>
      <c r="AL117" s="326">
        <v>0</v>
      </c>
      <c r="AM117" s="327">
        <f>AL117</f>
        <v>0</v>
      </c>
      <c r="AN117" s="327">
        <v>0</v>
      </c>
      <c r="AO117" s="327">
        <v>0</v>
      </c>
      <c r="AP117" s="327">
        <v>0</v>
      </c>
      <c r="AQ117" s="327">
        <v>0</v>
      </c>
      <c r="AR117" s="327">
        <v>0</v>
      </c>
      <c r="AS117" s="327">
        <v>0</v>
      </c>
      <c r="AT117" s="327">
        <v>0</v>
      </c>
      <c r="AU117" s="327">
        <v>0</v>
      </c>
      <c r="AV117" s="327">
        <v>0</v>
      </c>
      <c r="AW117" s="331">
        <v>0</v>
      </c>
      <c r="AX117" s="328">
        <f t="shared" si="322"/>
        <v>0</v>
      </c>
      <c r="AY117" s="7" t="s">
        <v>19</v>
      </c>
      <c r="AZ117" s="15" t="s">
        <v>20</v>
      </c>
      <c r="BA117" s="73"/>
      <c r="BB117" s="417">
        <f>AX117</f>
        <v>0</v>
      </c>
      <c r="BC117" s="418">
        <v>0</v>
      </c>
      <c r="BD117" s="418">
        <v>0</v>
      </c>
      <c r="BE117" s="418">
        <v>0</v>
      </c>
      <c r="BF117" s="418">
        <v>0</v>
      </c>
      <c r="BG117" s="418">
        <v>0</v>
      </c>
      <c r="BH117" s="418">
        <v>0</v>
      </c>
      <c r="BI117" s="418">
        <v>0</v>
      </c>
      <c r="BJ117" s="418">
        <v>0</v>
      </c>
      <c r="BK117" s="418">
        <v>0</v>
      </c>
      <c r="BL117" s="418">
        <v>0</v>
      </c>
      <c r="BM117" s="451">
        <v>0</v>
      </c>
      <c r="BN117" s="419">
        <f t="shared" si="318"/>
        <v>0</v>
      </c>
      <c r="BO117" s="7" t="s">
        <v>19</v>
      </c>
      <c r="BP117" s="15" t="s">
        <v>20</v>
      </c>
      <c r="BQ117" s="73"/>
      <c r="BR117" s="417">
        <f>BN117</f>
        <v>0</v>
      </c>
      <c r="BS117" s="418">
        <v>0</v>
      </c>
      <c r="BT117" s="418">
        <v>0</v>
      </c>
      <c r="BU117" s="418">
        <v>0</v>
      </c>
      <c r="BV117" s="418">
        <v>0</v>
      </c>
      <c r="BW117" s="418">
        <v>0</v>
      </c>
      <c r="BX117" s="418">
        <v>0</v>
      </c>
      <c r="BY117" s="418">
        <v>0</v>
      </c>
      <c r="BZ117" s="418">
        <v>0</v>
      </c>
      <c r="CA117" s="418">
        <v>0</v>
      </c>
      <c r="CB117" s="418">
        <v>0</v>
      </c>
      <c r="CC117" s="451">
        <v>0</v>
      </c>
      <c r="CD117" s="419">
        <f t="shared" si="317"/>
        <v>0</v>
      </c>
    </row>
    <row r="118" spans="2:83" outlineLevel="1" x14ac:dyDescent="0.2">
      <c r="B118" s="78" t="s">
        <v>35</v>
      </c>
      <c r="C118" s="7" t="s">
        <v>19</v>
      </c>
      <c r="D118" s="15" t="s">
        <v>20</v>
      </c>
      <c r="E118" s="73"/>
      <c r="F118" s="16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9">
        <v>0</v>
      </c>
      <c r="R118" s="18">
        <f t="shared" si="306"/>
        <v>0</v>
      </c>
      <c r="S118" s="7" t="s">
        <v>19</v>
      </c>
      <c r="T118" s="15" t="s">
        <v>20</v>
      </c>
      <c r="U118" s="73"/>
      <c r="V118" s="241">
        <v>0</v>
      </c>
      <c r="W118" s="242">
        <v>0</v>
      </c>
      <c r="X118" s="242">
        <v>0</v>
      </c>
      <c r="Y118" s="242">
        <v>0</v>
      </c>
      <c r="Z118" s="242">
        <v>0</v>
      </c>
      <c r="AA118" s="242">
        <v>0</v>
      </c>
      <c r="AB118" s="242">
        <v>0</v>
      </c>
      <c r="AC118" s="242">
        <v>0</v>
      </c>
      <c r="AD118" s="242">
        <v>0</v>
      </c>
      <c r="AE118" s="242">
        <v>0</v>
      </c>
      <c r="AF118" s="242">
        <v>0</v>
      </c>
      <c r="AG118" s="249">
        <v>0</v>
      </c>
      <c r="AH118" s="227">
        <f t="shared" si="307"/>
        <v>0</v>
      </c>
      <c r="AI118" s="7" t="s">
        <v>19</v>
      </c>
      <c r="AJ118" s="15" t="s">
        <v>20</v>
      </c>
      <c r="AK118" s="73"/>
      <c r="AL118" s="326">
        <v>0</v>
      </c>
      <c r="AM118" s="327">
        <v>0</v>
      </c>
      <c r="AN118" s="327">
        <v>0</v>
      </c>
      <c r="AO118" s="327">
        <v>0</v>
      </c>
      <c r="AP118" s="327">
        <v>0</v>
      </c>
      <c r="AQ118" s="327">
        <v>0</v>
      </c>
      <c r="AR118" s="327">
        <v>0</v>
      </c>
      <c r="AS118" s="327">
        <v>0</v>
      </c>
      <c r="AT118" s="327">
        <v>0</v>
      </c>
      <c r="AU118" s="327">
        <v>0</v>
      </c>
      <c r="AV118" s="327">
        <v>0</v>
      </c>
      <c r="AW118" s="331">
        <v>0</v>
      </c>
      <c r="AX118" s="328">
        <f t="shared" si="322"/>
        <v>0</v>
      </c>
      <c r="AY118" s="7" t="s">
        <v>19</v>
      </c>
      <c r="AZ118" s="15" t="s">
        <v>20</v>
      </c>
      <c r="BA118" s="73"/>
      <c r="BB118" s="417">
        <v>0</v>
      </c>
      <c r="BC118" s="418">
        <v>0</v>
      </c>
      <c r="BD118" s="418">
        <v>0</v>
      </c>
      <c r="BE118" s="418">
        <v>0</v>
      </c>
      <c r="BF118" s="418">
        <v>0</v>
      </c>
      <c r="BG118" s="418">
        <v>0</v>
      </c>
      <c r="BH118" s="418">
        <v>0</v>
      </c>
      <c r="BI118" s="418">
        <v>0</v>
      </c>
      <c r="BJ118" s="418">
        <v>0</v>
      </c>
      <c r="BK118" s="418">
        <v>0</v>
      </c>
      <c r="BL118" s="418">
        <v>0</v>
      </c>
      <c r="BM118" s="451">
        <v>0</v>
      </c>
      <c r="BN118" s="419">
        <f t="shared" si="318"/>
        <v>0</v>
      </c>
      <c r="BO118" s="7" t="s">
        <v>19</v>
      </c>
      <c r="BP118" s="15" t="s">
        <v>20</v>
      </c>
      <c r="BQ118" s="73"/>
      <c r="BR118" s="417">
        <v>0</v>
      </c>
      <c r="BS118" s="418">
        <v>0</v>
      </c>
      <c r="BT118" s="418">
        <v>0</v>
      </c>
      <c r="BU118" s="418">
        <v>0</v>
      </c>
      <c r="BV118" s="418">
        <v>0</v>
      </c>
      <c r="BW118" s="418">
        <v>0</v>
      </c>
      <c r="BX118" s="418">
        <v>0</v>
      </c>
      <c r="BY118" s="418">
        <v>0</v>
      </c>
      <c r="BZ118" s="418">
        <v>0</v>
      </c>
      <c r="CA118" s="418">
        <v>0</v>
      </c>
      <c r="CB118" s="418">
        <v>0</v>
      </c>
      <c r="CC118" s="451">
        <v>0</v>
      </c>
      <c r="CD118" s="419">
        <f t="shared" si="317"/>
        <v>0</v>
      </c>
    </row>
    <row r="119" spans="2:83" outlineLevel="1" x14ac:dyDescent="0.2">
      <c r="B119" s="78" t="s">
        <v>35</v>
      </c>
      <c r="C119" s="7" t="s">
        <v>19</v>
      </c>
      <c r="D119" s="15" t="s">
        <v>20</v>
      </c>
      <c r="E119" s="73"/>
      <c r="F119" s="16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9">
        <v>0</v>
      </c>
      <c r="R119" s="18">
        <f t="shared" si="306"/>
        <v>0</v>
      </c>
      <c r="S119" s="7" t="s">
        <v>19</v>
      </c>
      <c r="T119" s="15" t="s">
        <v>20</v>
      </c>
      <c r="U119" s="73"/>
      <c r="V119" s="241">
        <v>0</v>
      </c>
      <c r="W119" s="242">
        <v>0</v>
      </c>
      <c r="X119" s="242">
        <v>0</v>
      </c>
      <c r="Y119" s="242">
        <v>0</v>
      </c>
      <c r="Z119" s="242">
        <v>0</v>
      </c>
      <c r="AA119" s="242">
        <v>0</v>
      </c>
      <c r="AB119" s="242">
        <v>0</v>
      </c>
      <c r="AC119" s="242">
        <v>0</v>
      </c>
      <c r="AD119" s="242">
        <v>0</v>
      </c>
      <c r="AE119" s="242">
        <v>0</v>
      </c>
      <c r="AF119" s="242">
        <v>0</v>
      </c>
      <c r="AG119" s="249">
        <v>0</v>
      </c>
      <c r="AH119" s="227">
        <f t="shared" si="307"/>
        <v>0</v>
      </c>
      <c r="AI119" s="7" t="s">
        <v>19</v>
      </c>
      <c r="AJ119" s="15" t="s">
        <v>20</v>
      </c>
      <c r="AK119" s="73"/>
      <c r="AL119" s="326">
        <v>0</v>
      </c>
      <c r="AM119" s="327">
        <v>0</v>
      </c>
      <c r="AN119" s="327">
        <v>0</v>
      </c>
      <c r="AO119" s="327">
        <v>0</v>
      </c>
      <c r="AP119" s="327">
        <v>0</v>
      </c>
      <c r="AQ119" s="327">
        <v>0</v>
      </c>
      <c r="AR119" s="327">
        <v>0</v>
      </c>
      <c r="AS119" s="327">
        <v>0</v>
      </c>
      <c r="AT119" s="327">
        <v>0</v>
      </c>
      <c r="AU119" s="327">
        <v>0</v>
      </c>
      <c r="AV119" s="327">
        <v>0</v>
      </c>
      <c r="AW119" s="331">
        <v>0</v>
      </c>
      <c r="AX119" s="328">
        <f t="shared" si="322"/>
        <v>0</v>
      </c>
      <c r="AY119" s="7" t="s">
        <v>19</v>
      </c>
      <c r="AZ119" s="15" t="s">
        <v>20</v>
      </c>
      <c r="BA119" s="73"/>
      <c r="BB119" s="417">
        <v>0</v>
      </c>
      <c r="BC119" s="418">
        <v>0</v>
      </c>
      <c r="BD119" s="418">
        <v>0</v>
      </c>
      <c r="BE119" s="418">
        <v>0</v>
      </c>
      <c r="BF119" s="418">
        <v>0</v>
      </c>
      <c r="BG119" s="418">
        <v>0</v>
      </c>
      <c r="BH119" s="418">
        <v>0</v>
      </c>
      <c r="BI119" s="418">
        <v>0</v>
      </c>
      <c r="BJ119" s="418">
        <v>0</v>
      </c>
      <c r="BK119" s="418">
        <v>0</v>
      </c>
      <c r="BL119" s="418">
        <v>0</v>
      </c>
      <c r="BM119" s="451">
        <v>0</v>
      </c>
      <c r="BN119" s="419">
        <f t="shared" si="318"/>
        <v>0</v>
      </c>
      <c r="BO119" s="7" t="s">
        <v>19</v>
      </c>
      <c r="BP119" s="15" t="s">
        <v>20</v>
      </c>
      <c r="BQ119" s="73"/>
      <c r="BR119" s="417">
        <v>0</v>
      </c>
      <c r="BS119" s="418">
        <v>0</v>
      </c>
      <c r="BT119" s="418">
        <v>0</v>
      </c>
      <c r="BU119" s="418">
        <v>0</v>
      </c>
      <c r="BV119" s="418">
        <v>0</v>
      </c>
      <c r="BW119" s="418">
        <v>0</v>
      </c>
      <c r="BX119" s="418">
        <v>0</v>
      </c>
      <c r="BY119" s="418">
        <v>0</v>
      </c>
      <c r="BZ119" s="418">
        <v>0</v>
      </c>
      <c r="CA119" s="418">
        <v>0</v>
      </c>
      <c r="CB119" s="418">
        <v>0</v>
      </c>
      <c r="CC119" s="451">
        <v>0</v>
      </c>
      <c r="CD119" s="419">
        <f t="shared" si="317"/>
        <v>0</v>
      </c>
    </row>
    <row r="120" spans="2:83" outlineLevel="1" x14ac:dyDescent="0.2">
      <c r="B120" s="78" t="s">
        <v>35</v>
      </c>
      <c r="C120" s="7" t="s">
        <v>19</v>
      </c>
      <c r="D120" s="15" t="s">
        <v>20</v>
      </c>
      <c r="E120" s="73"/>
      <c r="F120" s="16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9">
        <v>0</v>
      </c>
      <c r="R120" s="18">
        <f t="shared" si="306"/>
        <v>0</v>
      </c>
      <c r="S120" s="7" t="s">
        <v>19</v>
      </c>
      <c r="T120" s="15" t="s">
        <v>20</v>
      </c>
      <c r="U120" s="73"/>
      <c r="V120" s="241">
        <v>0</v>
      </c>
      <c r="W120" s="242">
        <v>0</v>
      </c>
      <c r="X120" s="242">
        <v>0</v>
      </c>
      <c r="Y120" s="242">
        <v>0</v>
      </c>
      <c r="Z120" s="242">
        <v>0</v>
      </c>
      <c r="AA120" s="242">
        <v>0</v>
      </c>
      <c r="AB120" s="242">
        <v>0</v>
      </c>
      <c r="AC120" s="242">
        <v>0</v>
      </c>
      <c r="AD120" s="242">
        <v>0</v>
      </c>
      <c r="AE120" s="242">
        <v>0</v>
      </c>
      <c r="AF120" s="242">
        <v>0</v>
      </c>
      <c r="AG120" s="249">
        <v>0</v>
      </c>
      <c r="AH120" s="227">
        <f t="shared" si="307"/>
        <v>0</v>
      </c>
      <c r="AI120" s="7" t="s">
        <v>19</v>
      </c>
      <c r="AJ120" s="15" t="s">
        <v>20</v>
      </c>
      <c r="AK120" s="73"/>
      <c r="AL120" s="326">
        <v>0</v>
      </c>
      <c r="AM120" s="327">
        <v>0</v>
      </c>
      <c r="AN120" s="327">
        <v>0</v>
      </c>
      <c r="AO120" s="327">
        <v>0</v>
      </c>
      <c r="AP120" s="327">
        <v>0</v>
      </c>
      <c r="AQ120" s="327">
        <v>0</v>
      </c>
      <c r="AR120" s="327">
        <v>0</v>
      </c>
      <c r="AS120" s="327">
        <v>0</v>
      </c>
      <c r="AT120" s="327">
        <v>0</v>
      </c>
      <c r="AU120" s="327">
        <v>0</v>
      </c>
      <c r="AV120" s="327">
        <v>0</v>
      </c>
      <c r="AW120" s="331">
        <v>0</v>
      </c>
      <c r="AX120" s="328">
        <f t="shared" si="322"/>
        <v>0</v>
      </c>
      <c r="AY120" s="7" t="s">
        <v>19</v>
      </c>
      <c r="AZ120" s="15" t="s">
        <v>20</v>
      </c>
      <c r="BA120" s="73"/>
      <c r="BB120" s="417">
        <v>0</v>
      </c>
      <c r="BC120" s="418">
        <v>0</v>
      </c>
      <c r="BD120" s="418">
        <v>0</v>
      </c>
      <c r="BE120" s="418">
        <v>0</v>
      </c>
      <c r="BF120" s="418">
        <v>0</v>
      </c>
      <c r="BG120" s="418">
        <v>0</v>
      </c>
      <c r="BH120" s="418">
        <v>0</v>
      </c>
      <c r="BI120" s="418">
        <v>0</v>
      </c>
      <c r="BJ120" s="418">
        <v>0</v>
      </c>
      <c r="BK120" s="418">
        <v>0</v>
      </c>
      <c r="BL120" s="418">
        <v>0</v>
      </c>
      <c r="BM120" s="451">
        <v>0</v>
      </c>
      <c r="BN120" s="419">
        <f t="shared" si="318"/>
        <v>0</v>
      </c>
      <c r="BO120" s="7" t="s">
        <v>19</v>
      </c>
      <c r="BP120" s="15" t="s">
        <v>20</v>
      </c>
      <c r="BQ120" s="73"/>
      <c r="BR120" s="417">
        <v>0</v>
      </c>
      <c r="BS120" s="418">
        <v>0</v>
      </c>
      <c r="BT120" s="418">
        <v>0</v>
      </c>
      <c r="BU120" s="418">
        <v>0</v>
      </c>
      <c r="BV120" s="418">
        <v>0</v>
      </c>
      <c r="BW120" s="418">
        <v>0</v>
      </c>
      <c r="BX120" s="418">
        <v>0</v>
      </c>
      <c r="BY120" s="418">
        <v>0</v>
      </c>
      <c r="BZ120" s="418">
        <v>0</v>
      </c>
      <c r="CA120" s="418">
        <v>0</v>
      </c>
      <c r="CB120" s="418">
        <v>0</v>
      </c>
      <c r="CC120" s="451">
        <v>0</v>
      </c>
      <c r="CD120" s="419">
        <f t="shared" si="317"/>
        <v>0</v>
      </c>
    </row>
    <row r="121" spans="2:83" outlineLevel="1" x14ac:dyDescent="0.2">
      <c r="B121" s="78" t="s">
        <v>35</v>
      </c>
      <c r="C121" s="7" t="s">
        <v>19</v>
      </c>
      <c r="D121" s="15" t="s">
        <v>20</v>
      </c>
      <c r="E121" s="73"/>
      <c r="F121" s="16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9">
        <v>0</v>
      </c>
      <c r="R121" s="18">
        <f t="shared" si="306"/>
        <v>0</v>
      </c>
      <c r="S121" s="7" t="s">
        <v>19</v>
      </c>
      <c r="T121" s="15" t="s">
        <v>20</v>
      </c>
      <c r="U121" s="73"/>
      <c r="V121" s="241">
        <v>0</v>
      </c>
      <c r="W121" s="242">
        <v>0</v>
      </c>
      <c r="X121" s="242">
        <v>0</v>
      </c>
      <c r="Y121" s="242">
        <v>0</v>
      </c>
      <c r="Z121" s="242">
        <v>0</v>
      </c>
      <c r="AA121" s="242">
        <v>0</v>
      </c>
      <c r="AB121" s="242">
        <v>0</v>
      </c>
      <c r="AC121" s="242">
        <v>0</v>
      </c>
      <c r="AD121" s="242">
        <v>0</v>
      </c>
      <c r="AE121" s="242">
        <v>0</v>
      </c>
      <c r="AF121" s="242">
        <v>0</v>
      </c>
      <c r="AG121" s="249">
        <v>0</v>
      </c>
      <c r="AH121" s="227">
        <f t="shared" si="307"/>
        <v>0</v>
      </c>
      <c r="AI121" s="7" t="s">
        <v>19</v>
      </c>
      <c r="AJ121" s="15" t="s">
        <v>20</v>
      </c>
      <c r="AK121" s="73"/>
      <c r="AL121" s="326">
        <v>0</v>
      </c>
      <c r="AM121" s="327">
        <v>0</v>
      </c>
      <c r="AN121" s="327">
        <v>0</v>
      </c>
      <c r="AO121" s="327">
        <v>0</v>
      </c>
      <c r="AP121" s="327">
        <v>0</v>
      </c>
      <c r="AQ121" s="327">
        <v>0</v>
      </c>
      <c r="AR121" s="327">
        <v>0</v>
      </c>
      <c r="AS121" s="327">
        <v>0</v>
      </c>
      <c r="AT121" s="327">
        <v>0</v>
      </c>
      <c r="AU121" s="327">
        <v>0</v>
      </c>
      <c r="AV121" s="327">
        <v>0</v>
      </c>
      <c r="AW121" s="331">
        <v>0</v>
      </c>
      <c r="AX121" s="328">
        <f t="shared" si="322"/>
        <v>0</v>
      </c>
      <c r="AY121" s="7" t="s">
        <v>19</v>
      </c>
      <c r="AZ121" s="15" t="s">
        <v>20</v>
      </c>
      <c r="BA121" s="73"/>
      <c r="BB121" s="417">
        <v>0</v>
      </c>
      <c r="BC121" s="418">
        <v>0</v>
      </c>
      <c r="BD121" s="418">
        <v>0</v>
      </c>
      <c r="BE121" s="418">
        <v>0</v>
      </c>
      <c r="BF121" s="418">
        <v>0</v>
      </c>
      <c r="BG121" s="418">
        <v>0</v>
      </c>
      <c r="BH121" s="418">
        <v>0</v>
      </c>
      <c r="BI121" s="418">
        <v>0</v>
      </c>
      <c r="BJ121" s="418">
        <v>0</v>
      </c>
      <c r="BK121" s="418">
        <v>0</v>
      </c>
      <c r="BL121" s="418">
        <v>0</v>
      </c>
      <c r="BM121" s="451">
        <v>0</v>
      </c>
      <c r="BN121" s="419">
        <f t="shared" si="318"/>
        <v>0</v>
      </c>
      <c r="BO121" s="7" t="s">
        <v>19</v>
      </c>
      <c r="BP121" s="15" t="s">
        <v>20</v>
      </c>
      <c r="BQ121" s="73"/>
      <c r="BR121" s="417">
        <v>0</v>
      </c>
      <c r="BS121" s="418">
        <v>0</v>
      </c>
      <c r="BT121" s="418">
        <v>0</v>
      </c>
      <c r="BU121" s="418">
        <v>0</v>
      </c>
      <c r="BV121" s="418">
        <v>0</v>
      </c>
      <c r="BW121" s="418">
        <v>0</v>
      </c>
      <c r="BX121" s="418">
        <v>0</v>
      </c>
      <c r="BY121" s="418">
        <v>0</v>
      </c>
      <c r="BZ121" s="418">
        <v>0</v>
      </c>
      <c r="CA121" s="418">
        <v>0</v>
      </c>
      <c r="CB121" s="418">
        <v>0</v>
      </c>
      <c r="CC121" s="451">
        <v>0</v>
      </c>
      <c r="CD121" s="419">
        <f t="shared" si="317"/>
        <v>0</v>
      </c>
    </row>
    <row r="122" spans="2:83" outlineLevel="1" x14ac:dyDescent="0.2">
      <c r="B122" s="78" t="s">
        <v>35</v>
      </c>
      <c r="C122" s="7" t="s">
        <v>19</v>
      </c>
      <c r="D122" s="15" t="s">
        <v>20</v>
      </c>
      <c r="E122" s="73"/>
      <c r="F122" s="16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9">
        <v>0</v>
      </c>
      <c r="R122" s="18">
        <f t="shared" si="306"/>
        <v>0</v>
      </c>
      <c r="S122" s="7" t="s">
        <v>19</v>
      </c>
      <c r="T122" s="15" t="s">
        <v>20</v>
      </c>
      <c r="U122" s="73"/>
      <c r="V122" s="241">
        <v>0</v>
      </c>
      <c r="W122" s="242">
        <v>0</v>
      </c>
      <c r="X122" s="242">
        <v>0</v>
      </c>
      <c r="Y122" s="242">
        <v>0</v>
      </c>
      <c r="Z122" s="242">
        <v>0</v>
      </c>
      <c r="AA122" s="242">
        <v>0</v>
      </c>
      <c r="AB122" s="242">
        <v>0</v>
      </c>
      <c r="AC122" s="242">
        <v>0</v>
      </c>
      <c r="AD122" s="242">
        <v>0</v>
      </c>
      <c r="AE122" s="242">
        <v>0</v>
      </c>
      <c r="AF122" s="242">
        <v>0</v>
      </c>
      <c r="AG122" s="249">
        <v>0</v>
      </c>
      <c r="AH122" s="227">
        <f t="shared" si="307"/>
        <v>0</v>
      </c>
      <c r="AI122" s="7" t="s">
        <v>19</v>
      </c>
      <c r="AJ122" s="15" t="s">
        <v>20</v>
      </c>
      <c r="AK122" s="73"/>
      <c r="AL122" s="326">
        <v>0</v>
      </c>
      <c r="AM122" s="327">
        <v>0</v>
      </c>
      <c r="AN122" s="327">
        <v>0</v>
      </c>
      <c r="AO122" s="327">
        <v>0</v>
      </c>
      <c r="AP122" s="327">
        <v>0</v>
      </c>
      <c r="AQ122" s="327">
        <v>0</v>
      </c>
      <c r="AR122" s="327">
        <v>0</v>
      </c>
      <c r="AS122" s="327">
        <v>0</v>
      </c>
      <c r="AT122" s="327">
        <v>0</v>
      </c>
      <c r="AU122" s="327">
        <v>0</v>
      </c>
      <c r="AV122" s="327">
        <v>0</v>
      </c>
      <c r="AW122" s="331">
        <v>0</v>
      </c>
      <c r="AX122" s="328">
        <f t="shared" si="322"/>
        <v>0</v>
      </c>
      <c r="AY122" s="7" t="s">
        <v>19</v>
      </c>
      <c r="AZ122" s="15" t="s">
        <v>20</v>
      </c>
      <c r="BA122" s="73"/>
      <c r="BB122" s="417">
        <v>0</v>
      </c>
      <c r="BC122" s="418">
        <v>0</v>
      </c>
      <c r="BD122" s="418">
        <v>0</v>
      </c>
      <c r="BE122" s="418">
        <v>0</v>
      </c>
      <c r="BF122" s="418">
        <v>0</v>
      </c>
      <c r="BG122" s="418">
        <v>0</v>
      </c>
      <c r="BH122" s="418">
        <v>0</v>
      </c>
      <c r="BI122" s="418">
        <v>0</v>
      </c>
      <c r="BJ122" s="418">
        <v>0</v>
      </c>
      <c r="BK122" s="418">
        <v>0</v>
      </c>
      <c r="BL122" s="418">
        <v>0</v>
      </c>
      <c r="BM122" s="451">
        <v>0</v>
      </c>
      <c r="BN122" s="419">
        <f t="shared" si="318"/>
        <v>0</v>
      </c>
      <c r="BO122" s="7" t="s">
        <v>19</v>
      </c>
      <c r="BP122" s="15" t="s">
        <v>20</v>
      </c>
      <c r="BQ122" s="73"/>
      <c r="BR122" s="417">
        <v>0</v>
      </c>
      <c r="BS122" s="418">
        <v>0</v>
      </c>
      <c r="BT122" s="418">
        <v>0</v>
      </c>
      <c r="BU122" s="418">
        <v>0</v>
      </c>
      <c r="BV122" s="418">
        <v>0</v>
      </c>
      <c r="BW122" s="418">
        <v>0</v>
      </c>
      <c r="BX122" s="418">
        <v>0</v>
      </c>
      <c r="BY122" s="418">
        <v>0</v>
      </c>
      <c r="BZ122" s="418">
        <v>0</v>
      </c>
      <c r="CA122" s="418">
        <v>0</v>
      </c>
      <c r="CB122" s="418">
        <v>0</v>
      </c>
      <c r="CC122" s="451">
        <v>0</v>
      </c>
      <c r="CD122" s="419">
        <f t="shared" si="317"/>
        <v>0</v>
      </c>
    </row>
    <row r="123" spans="2:83" outlineLevel="1" x14ac:dyDescent="0.2">
      <c r="B123" s="78" t="s">
        <v>35</v>
      </c>
      <c r="C123" s="7" t="s">
        <v>19</v>
      </c>
      <c r="D123" s="15" t="s">
        <v>20</v>
      </c>
      <c r="E123" s="73"/>
      <c r="F123" s="16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9">
        <v>0</v>
      </c>
      <c r="R123" s="18">
        <f t="shared" si="306"/>
        <v>0</v>
      </c>
      <c r="S123" s="7" t="s">
        <v>19</v>
      </c>
      <c r="T123" s="15" t="s">
        <v>20</v>
      </c>
      <c r="U123" s="73"/>
      <c r="V123" s="241">
        <v>0</v>
      </c>
      <c r="W123" s="242">
        <v>0</v>
      </c>
      <c r="X123" s="242">
        <v>0</v>
      </c>
      <c r="Y123" s="242">
        <v>0</v>
      </c>
      <c r="Z123" s="242">
        <v>0</v>
      </c>
      <c r="AA123" s="242">
        <v>0</v>
      </c>
      <c r="AB123" s="242">
        <v>0</v>
      </c>
      <c r="AC123" s="242">
        <v>0</v>
      </c>
      <c r="AD123" s="242">
        <v>0</v>
      </c>
      <c r="AE123" s="242">
        <v>0</v>
      </c>
      <c r="AF123" s="242">
        <v>0</v>
      </c>
      <c r="AG123" s="249">
        <v>0</v>
      </c>
      <c r="AH123" s="227">
        <f t="shared" si="307"/>
        <v>0</v>
      </c>
      <c r="AI123" s="7" t="s">
        <v>19</v>
      </c>
      <c r="AJ123" s="15" t="s">
        <v>20</v>
      </c>
      <c r="AK123" s="73"/>
      <c r="AL123" s="326">
        <v>0</v>
      </c>
      <c r="AM123" s="327">
        <v>0</v>
      </c>
      <c r="AN123" s="327">
        <v>0</v>
      </c>
      <c r="AO123" s="327">
        <v>0</v>
      </c>
      <c r="AP123" s="327">
        <v>0</v>
      </c>
      <c r="AQ123" s="327">
        <v>0</v>
      </c>
      <c r="AR123" s="327">
        <v>0</v>
      </c>
      <c r="AS123" s="327">
        <v>0</v>
      </c>
      <c r="AT123" s="327">
        <v>0</v>
      </c>
      <c r="AU123" s="327">
        <v>0</v>
      </c>
      <c r="AV123" s="327">
        <v>0</v>
      </c>
      <c r="AW123" s="331">
        <v>0</v>
      </c>
      <c r="AX123" s="328">
        <f t="shared" si="322"/>
        <v>0</v>
      </c>
      <c r="AY123" s="7" t="s">
        <v>19</v>
      </c>
      <c r="AZ123" s="15" t="s">
        <v>20</v>
      </c>
      <c r="BA123" s="73"/>
      <c r="BB123" s="417">
        <v>0</v>
      </c>
      <c r="BC123" s="418">
        <v>0</v>
      </c>
      <c r="BD123" s="418">
        <v>0</v>
      </c>
      <c r="BE123" s="418">
        <v>0</v>
      </c>
      <c r="BF123" s="418">
        <v>0</v>
      </c>
      <c r="BG123" s="418">
        <v>0</v>
      </c>
      <c r="BH123" s="418">
        <v>0</v>
      </c>
      <c r="BI123" s="418">
        <v>0</v>
      </c>
      <c r="BJ123" s="418">
        <v>0</v>
      </c>
      <c r="BK123" s="418">
        <v>0</v>
      </c>
      <c r="BL123" s="418">
        <v>0</v>
      </c>
      <c r="BM123" s="451">
        <v>0</v>
      </c>
      <c r="BN123" s="419">
        <f t="shared" si="318"/>
        <v>0</v>
      </c>
      <c r="BO123" s="7" t="s">
        <v>19</v>
      </c>
      <c r="BP123" s="15" t="s">
        <v>20</v>
      </c>
      <c r="BQ123" s="73"/>
      <c r="BR123" s="417">
        <v>0</v>
      </c>
      <c r="BS123" s="418">
        <v>0</v>
      </c>
      <c r="BT123" s="418">
        <v>0</v>
      </c>
      <c r="BU123" s="418">
        <v>0</v>
      </c>
      <c r="BV123" s="418">
        <v>0</v>
      </c>
      <c r="BW123" s="418">
        <v>0</v>
      </c>
      <c r="BX123" s="418">
        <v>0</v>
      </c>
      <c r="BY123" s="418">
        <v>0</v>
      </c>
      <c r="BZ123" s="418">
        <v>0</v>
      </c>
      <c r="CA123" s="418">
        <v>0</v>
      </c>
      <c r="CB123" s="418">
        <v>0</v>
      </c>
      <c r="CC123" s="451">
        <v>0</v>
      </c>
      <c r="CD123" s="419">
        <f t="shared" si="317"/>
        <v>0</v>
      </c>
    </row>
    <row r="124" spans="2:83" outlineLevel="1" x14ac:dyDescent="0.2">
      <c r="B124" s="78" t="s">
        <v>35</v>
      </c>
      <c r="C124" s="7" t="s">
        <v>19</v>
      </c>
      <c r="D124" s="15" t="s">
        <v>20</v>
      </c>
      <c r="E124" s="73"/>
      <c r="F124" s="16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9">
        <v>0</v>
      </c>
      <c r="R124" s="18">
        <f t="shared" si="306"/>
        <v>0</v>
      </c>
      <c r="S124" s="7" t="s">
        <v>19</v>
      </c>
      <c r="T124" s="15" t="s">
        <v>20</v>
      </c>
      <c r="U124" s="73"/>
      <c r="V124" s="241">
        <v>0</v>
      </c>
      <c r="W124" s="242">
        <v>0</v>
      </c>
      <c r="X124" s="242">
        <v>0</v>
      </c>
      <c r="Y124" s="242">
        <v>0</v>
      </c>
      <c r="Z124" s="242">
        <v>0</v>
      </c>
      <c r="AA124" s="242">
        <v>0</v>
      </c>
      <c r="AB124" s="242">
        <v>0</v>
      </c>
      <c r="AC124" s="242">
        <v>0</v>
      </c>
      <c r="AD124" s="242">
        <v>0</v>
      </c>
      <c r="AE124" s="242">
        <v>0</v>
      </c>
      <c r="AF124" s="242">
        <v>0</v>
      </c>
      <c r="AG124" s="249">
        <v>0</v>
      </c>
      <c r="AH124" s="227">
        <f t="shared" si="307"/>
        <v>0</v>
      </c>
      <c r="AI124" s="7" t="s">
        <v>19</v>
      </c>
      <c r="AJ124" s="15" t="s">
        <v>20</v>
      </c>
      <c r="AK124" s="73"/>
      <c r="AL124" s="326">
        <v>0</v>
      </c>
      <c r="AM124" s="327">
        <v>0</v>
      </c>
      <c r="AN124" s="327">
        <v>0</v>
      </c>
      <c r="AO124" s="327">
        <v>0</v>
      </c>
      <c r="AP124" s="327">
        <v>0</v>
      </c>
      <c r="AQ124" s="327">
        <v>0</v>
      </c>
      <c r="AR124" s="327">
        <v>0</v>
      </c>
      <c r="AS124" s="327">
        <v>0</v>
      </c>
      <c r="AT124" s="327">
        <v>0</v>
      </c>
      <c r="AU124" s="327">
        <v>0</v>
      </c>
      <c r="AV124" s="327">
        <v>0</v>
      </c>
      <c r="AW124" s="331">
        <v>0</v>
      </c>
      <c r="AX124" s="328">
        <f t="shared" si="322"/>
        <v>0</v>
      </c>
      <c r="AY124" s="7" t="s">
        <v>19</v>
      </c>
      <c r="AZ124" s="15" t="s">
        <v>20</v>
      </c>
      <c r="BA124" s="73"/>
      <c r="BB124" s="417">
        <v>0</v>
      </c>
      <c r="BC124" s="418">
        <v>0</v>
      </c>
      <c r="BD124" s="418">
        <v>0</v>
      </c>
      <c r="BE124" s="418">
        <v>0</v>
      </c>
      <c r="BF124" s="418">
        <v>0</v>
      </c>
      <c r="BG124" s="418">
        <v>0</v>
      </c>
      <c r="BH124" s="418">
        <v>0</v>
      </c>
      <c r="BI124" s="418">
        <v>0</v>
      </c>
      <c r="BJ124" s="418">
        <v>0</v>
      </c>
      <c r="BK124" s="418">
        <v>0</v>
      </c>
      <c r="BL124" s="418">
        <v>0</v>
      </c>
      <c r="BM124" s="451">
        <v>0</v>
      </c>
      <c r="BN124" s="419">
        <f t="shared" si="318"/>
        <v>0</v>
      </c>
      <c r="BO124" s="7" t="s">
        <v>19</v>
      </c>
      <c r="BP124" s="15" t="s">
        <v>20</v>
      </c>
      <c r="BQ124" s="73"/>
      <c r="BR124" s="417">
        <v>0</v>
      </c>
      <c r="BS124" s="418">
        <v>0</v>
      </c>
      <c r="BT124" s="418">
        <v>0</v>
      </c>
      <c r="BU124" s="418">
        <v>0</v>
      </c>
      <c r="BV124" s="418">
        <v>0</v>
      </c>
      <c r="BW124" s="418">
        <v>0</v>
      </c>
      <c r="BX124" s="418">
        <v>0</v>
      </c>
      <c r="BY124" s="418">
        <v>0</v>
      </c>
      <c r="BZ124" s="418">
        <v>0</v>
      </c>
      <c r="CA124" s="418">
        <v>0</v>
      </c>
      <c r="CB124" s="418">
        <v>0</v>
      </c>
      <c r="CC124" s="451">
        <v>0</v>
      </c>
      <c r="CD124" s="419">
        <f t="shared" si="317"/>
        <v>0</v>
      </c>
    </row>
    <row r="125" spans="2:83" outlineLevel="1" x14ac:dyDescent="0.2">
      <c r="B125" s="78" t="s">
        <v>35</v>
      </c>
      <c r="C125" s="7" t="s">
        <v>19</v>
      </c>
      <c r="D125" s="15" t="s">
        <v>20</v>
      </c>
      <c r="E125" s="73"/>
      <c r="F125" s="16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9">
        <v>0</v>
      </c>
      <c r="R125" s="18">
        <f t="shared" si="306"/>
        <v>0</v>
      </c>
      <c r="S125" s="7" t="s">
        <v>19</v>
      </c>
      <c r="T125" s="15" t="s">
        <v>20</v>
      </c>
      <c r="U125" s="73"/>
      <c r="V125" s="241">
        <v>0</v>
      </c>
      <c r="W125" s="242">
        <v>0</v>
      </c>
      <c r="X125" s="242">
        <v>0</v>
      </c>
      <c r="Y125" s="242">
        <v>0</v>
      </c>
      <c r="Z125" s="242">
        <v>0</v>
      </c>
      <c r="AA125" s="242">
        <v>0</v>
      </c>
      <c r="AB125" s="242">
        <v>0</v>
      </c>
      <c r="AC125" s="242">
        <v>0</v>
      </c>
      <c r="AD125" s="242">
        <v>0</v>
      </c>
      <c r="AE125" s="242">
        <v>0</v>
      </c>
      <c r="AF125" s="242">
        <v>0</v>
      </c>
      <c r="AG125" s="249">
        <v>0</v>
      </c>
      <c r="AH125" s="227">
        <f t="shared" si="307"/>
        <v>0</v>
      </c>
      <c r="AI125" s="7" t="s">
        <v>19</v>
      </c>
      <c r="AJ125" s="15" t="s">
        <v>20</v>
      </c>
      <c r="AK125" s="73"/>
      <c r="AL125" s="326">
        <v>0</v>
      </c>
      <c r="AM125" s="327">
        <v>0</v>
      </c>
      <c r="AN125" s="327">
        <v>0</v>
      </c>
      <c r="AO125" s="327">
        <v>0</v>
      </c>
      <c r="AP125" s="327">
        <v>0</v>
      </c>
      <c r="AQ125" s="327">
        <v>0</v>
      </c>
      <c r="AR125" s="327">
        <v>0</v>
      </c>
      <c r="AS125" s="327">
        <v>0</v>
      </c>
      <c r="AT125" s="327">
        <v>0</v>
      </c>
      <c r="AU125" s="327">
        <v>0</v>
      </c>
      <c r="AV125" s="327">
        <v>0</v>
      </c>
      <c r="AW125" s="331">
        <v>0</v>
      </c>
      <c r="AX125" s="328">
        <f t="shared" si="322"/>
        <v>0</v>
      </c>
      <c r="AY125" s="7" t="s">
        <v>19</v>
      </c>
      <c r="AZ125" s="15" t="s">
        <v>20</v>
      </c>
      <c r="BA125" s="73"/>
      <c r="BB125" s="417">
        <v>0</v>
      </c>
      <c r="BC125" s="418">
        <v>0</v>
      </c>
      <c r="BD125" s="418">
        <v>0</v>
      </c>
      <c r="BE125" s="418">
        <v>0</v>
      </c>
      <c r="BF125" s="418">
        <v>0</v>
      </c>
      <c r="BG125" s="418">
        <v>0</v>
      </c>
      <c r="BH125" s="418">
        <v>0</v>
      </c>
      <c r="BI125" s="418">
        <v>0</v>
      </c>
      <c r="BJ125" s="418">
        <v>0</v>
      </c>
      <c r="BK125" s="418">
        <v>0</v>
      </c>
      <c r="BL125" s="418">
        <v>0</v>
      </c>
      <c r="BM125" s="451">
        <v>0</v>
      </c>
      <c r="BN125" s="419">
        <f t="shared" si="318"/>
        <v>0</v>
      </c>
      <c r="BO125" s="7" t="s">
        <v>19</v>
      </c>
      <c r="BP125" s="15" t="s">
        <v>20</v>
      </c>
      <c r="BQ125" s="73"/>
      <c r="BR125" s="417">
        <v>0</v>
      </c>
      <c r="BS125" s="418">
        <v>0</v>
      </c>
      <c r="BT125" s="418">
        <v>0</v>
      </c>
      <c r="BU125" s="418">
        <v>0</v>
      </c>
      <c r="BV125" s="418">
        <v>0</v>
      </c>
      <c r="BW125" s="418">
        <v>0</v>
      </c>
      <c r="BX125" s="418">
        <v>0</v>
      </c>
      <c r="BY125" s="418">
        <v>0</v>
      </c>
      <c r="BZ125" s="418">
        <v>0</v>
      </c>
      <c r="CA125" s="418">
        <v>0</v>
      </c>
      <c r="CB125" s="418">
        <v>0</v>
      </c>
      <c r="CC125" s="451">
        <v>0</v>
      </c>
      <c r="CD125" s="419">
        <f t="shared" si="317"/>
        <v>0</v>
      </c>
    </row>
    <row r="126" spans="2:83" x14ac:dyDescent="0.2">
      <c r="B126" s="24" t="s">
        <v>36</v>
      </c>
      <c r="C126" s="25"/>
      <c r="D126" s="33"/>
      <c r="E126" s="76"/>
      <c r="F126" s="28">
        <f>SUM(F88:F125)</f>
        <v>0</v>
      </c>
      <c r="G126" s="27">
        <f t="shared" ref="G126:P126" si="325">SUM(G88:G125)</f>
        <v>0</v>
      </c>
      <c r="H126" s="27">
        <f t="shared" si="325"/>
        <v>0</v>
      </c>
      <c r="I126" s="27">
        <f t="shared" si="325"/>
        <v>0</v>
      </c>
      <c r="J126" s="27">
        <f t="shared" si="325"/>
        <v>0</v>
      </c>
      <c r="K126" s="27">
        <f t="shared" si="325"/>
        <v>0</v>
      </c>
      <c r="L126" s="27">
        <f t="shared" si="325"/>
        <v>0</v>
      </c>
      <c r="M126" s="27">
        <f>SUM(M88:M125)</f>
        <v>0</v>
      </c>
      <c r="N126" s="27">
        <f t="shared" si="325"/>
        <v>0</v>
      </c>
      <c r="O126" s="27">
        <f t="shared" si="325"/>
        <v>0</v>
      </c>
      <c r="P126" s="27">
        <f t="shared" si="325"/>
        <v>0</v>
      </c>
      <c r="Q126" s="38">
        <f>SUM(Q88:Q125)</f>
        <v>0</v>
      </c>
      <c r="R126" s="32">
        <f>Q126</f>
        <v>0</v>
      </c>
      <c r="S126" s="25"/>
      <c r="T126" s="33"/>
      <c r="U126" s="76"/>
      <c r="V126" s="250">
        <f>SUM(V88:V125)</f>
        <v>0</v>
      </c>
      <c r="W126" s="251">
        <f t="shared" ref="W126:AB126" si="326">SUM(W88:W125)</f>
        <v>0</v>
      </c>
      <c r="X126" s="251">
        <f t="shared" si="326"/>
        <v>0</v>
      </c>
      <c r="Y126" s="251">
        <f t="shared" si="326"/>
        <v>4</v>
      </c>
      <c r="Z126" s="251">
        <f t="shared" si="326"/>
        <v>4</v>
      </c>
      <c r="AA126" s="251">
        <f t="shared" si="326"/>
        <v>4</v>
      </c>
      <c r="AB126" s="251">
        <f t="shared" si="326"/>
        <v>7</v>
      </c>
      <c r="AC126" s="251">
        <f>SUM(AC88:AC125)</f>
        <v>7</v>
      </c>
      <c r="AD126" s="251">
        <f>SUM(AD88:AD125)</f>
        <v>7</v>
      </c>
      <c r="AE126" s="251">
        <f>SUM(AE88:AE125)</f>
        <v>9</v>
      </c>
      <c r="AF126" s="251">
        <f>SUM(AF88:AF125)</f>
        <v>9</v>
      </c>
      <c r="AG126" s="252">
        <f>SUM(AG88:AG125)</f>
        <v>9</v>
      </c>
      <c r="AH126" s="253">
        <f>AG126</f>
        <v>9</v>
      </c>
      <c r="AI126" s="25"/>
      <c r="AJ126" s="33"/>
      <c r="AK126" s="76"/>
      <c r="AL126" s="363">
        <f>SUM(AL88:AL125)</f>
        <v>19</v>
      </c>
      <c r="AM126" s="364">
        <f t="shared" ref="AM126:AR126" si="327">SUM(AM88:AM125)</f>
        <v>19</v>
      </c>
      <c r="AN126" s="364">
        <f t="shared" si="327"/>
        <v>19</v>
      </c>
      <c r="AO126" s="364">
        <f t="shared" si="327"/>
        <v>19</v>
      </c>
      <c r="AP126" s="364">
        <f t="shared" si="327"/>
        <v>19</v>
      </c>
      <c r="AQ126" s="364">
        <f t="shared" si="327"/>
        <v>19</v>
      </c>
      <c r="AR126" s="364">
        <f t="shared" si="327"/>
        <v>21</v>
      </c>
      <c r="AS126" s="364">
        <f>SUM(AS88:AS125)</f>
        <v>21</v>
      </c>
      <c r="AT126" s="364">
        <f>SUM(AT88:AT125)</f>
        <v>21</v>
      </c>
      <c r="AU126" s="364">
        <f>SUM(AU88:AU125)</f>
        <v>21</v>
      </c>
      <c r="AV126" s="364">
        <f>SUM(AV88:AV125)</f>
        <v>21</v>
      </c>
      <c r="AW126" s="365">
        <f>SUM(AW88:AW125)</f>
        <v>21</v>
      </c>
      <c r="AX126" s="366">
        <f>AW126</f>
        <v>21</v>
      </c>
      <c r="AY126" s="25"/>
      <c r="AZ126" s="33"/>
      <c r="BA126" s="76"/>
      <c r="BB126" s="452">
        <f>SUM(BB88:BB125)</f>
        <v>50</v>
      </c>
      <c r="BC126" s="453">
        <f t="shared" ref="BC126:BH126" si="328">SUM(BC88:BC125)</f>
        <v>50</v>
      </c>
      <c r="BD126" s="453">
        <f t="shared" si="328"/>
        <v>50</v>
      </c>
      <c r="BE126" s="453">
        <f t="shared" si="328"/>
        <v>50</v>
      </c>
      <c r="BF126" s="453">
        <f t="shared" si="328"/>
        <v>50</v>
      </c>
      <c r="BG126" s="453">
        <f t="shared" si="328"/>
        <v>50</v>
      </c>
      <c r="BH126" s="453">
        <f t="shared" si="328"/>
        <v>50</v>
      </c>
      <c r="BI126" s="453">
        <f>SUM(BI88:BI125)</f>
        <v>50</v>
      </c>
      <c r="BJ126" s="453">
        <f>SUM(BJ88:BJ125)</f>
        <v>50</v>
      </c>
      <c r="BK126" s="453">
        <f>SUM(BK88:BK125)</f>
        <v>50</v>
      </c>
      <c r="BL126" s="453">
        <f>SUM(BL88:BL125)</f>
        <v>50</v>
      </c>
      <c r="BM126" s="454">
        <f>SUM(BM88:BM125)</f>
        <v>50</v>
      </c>
      <c r="BN126" s="455">
        <f t="shared" si="318"/>
        <v>50</v>
      </c>
      <c r="BO126" s="25"/>
      <c r="BP126" s="33"/>
      <c r="BQ126" s="76"/>
      <c r="BR126" s="452">
        <f>SUM(BR88:BR125)</f>
        <v>50</v>
      </c>
      <c r="BS126" s="453">
        <f t="shared" ref="BS126:BX126" si="329">SUM(BS88:BS125)</f>
        <v>50</v>
      </c>
      <c r="BT126" s="453">
        <f t="shared" si="329"/>
        <v>50</v>
      </c>
      <c r="BU126" s="453">
        <f t="shared" si="329"/>
        <v>50</v>
      </c>
      <c r="BV126" s="453">
        <f t="shared" si="329"/>
        <v>50</v>
      </c>
      <c r="BW126" s="453">
        <f t="shared" si="329"/>
        <v>50</v>
      </c>
      <c r="BX126" s="453">
        <f t="shared" si="329"/>
        <v>50</v>
      </c>
      <c r="BY126" s="453">
        <f>SUM(BY88:BY125)</f>
        <v>50</v>
      </c>
      <c r="BZ126" s="453">
        <f>SUM(BZ88:BZ125)</f>
        <v>50</v>
      </c>
      <c r="CA126" s="453">
        <f>SUM(CA88:CA125)</f>
        <v>50</v>
      </c>
      <c r="CB126" s="453">
        <f>SUM(CB88:CB125)</f>
        <v>50</v>
      </c>
      <c r="CC126" s="454">
        <f>SUM(CC88:CC125)</f>
        <v>50</v>
      </c>
      <c r="CD126" s="455">
        <f>CC126</f>
        <v>50</v>
      </c>
      <c r="CE126" s="518"/>
    </row>
    <row r="127" spans="2:83" x14ac:dyDescent="0.2">
      <c r="B127" s="39" t="s">
        <v>37</v>
      </c>
      <c r="C127" s="35"/>
      <c r="D127" s="36"/>
      <c r="E127" s="3"/>
      <c r="F127" s="40">
        <f t="shared" ref="F127:L127" si="330">F89+F93+F94+F95+F96+F97+F98+F101+F99+F102</f>
        <v>0</v>
      </c>
      <c r="G127" s="40">
        <f t="shared" si="330"/>
        <v>0</v>
      </c>
      <c r="H127" s="40">
        <f t="shared" si="330"/>
        <v>0</v>
      </c>
      <c r="I127" s="40">
        <f t="shared" si="330"/>
        <v>0</v>
      </c>
      <c r="J127" s="40">
        <f t="shared" si="330"/>
        <v>0</v>
      </c>
      <c r="K127" s="40">
        <f t="shared" si="330"/>
        <v>0</v>
      </c>
      <c r="L127" s="40">
        <f t="shared" si="330"/>
        <v>0</v>
      </c>
      <c r="M127" s="40">
        <f>M89+M97+M98+M99+M100+M101+M102+M103</f>
        <v>0</v>
      </c>
      <c r="N127" s="40">
        <f>N89+N97+N98+N99+N100+N101+N102+N103</f>
        <v>0</v>
      </c>
      <c r="O127" s="40">
        <f>O89+O97+O98+O99+O100+O101+O102+O103</f>
        <v>0</v>
      </c>
      <c r="P127" s="40">
        <f>P89+P97+P98+P99+P100+P101+P102+P103</f>
        <v>0</v>
      </c>
      <c r="Q127" s="40">
        <f>Q89+Q97+Q98+Q99+Q100+Q101+Q102+Q103</f>
        <v>0</v>
      </c>
      <c r="R127" s="41">
        <f t="shared" si="306"/>
        <v>0</v>
      </c>
      <c r="S127" s="35"/>
      <c r="T127" s="36"/>
      <c r="U127" s="3"/>
      <c r="V127" s="254">
        <f t="shared" ref="V127:AB127" si="331">V89+V93+V94+V95+V96+V97+V98+V101+V99+V102</f>
        <v>0</v>
      </c>
      <c r="W127" s="254">
        <f t="shared" si="331"/>
        <v>0</v>
      </c>
      <c r="X127" s="254">
        <f t="shared" si="331"/>
        <v>0</v>
      </c>
      <c r="Y127" s="254">
        <f t="shared" si="331"/>
        <v>1</v>
      </c>
      <c r="Z127" s="254">
        <f t="shared" si="331"/>
        <v>1</v>
      </c>
      <c r="AA127" s="254">
        <f t="shared" si="331"/>
        <v>1</v>
      </c>
      <c r="AB127" s="254">
        <f t="shared" si="331"/>
        <v>2</v>
      </c>
      <c r="AC127" s="254">
        <f>AC89+AC97+AC98+AC99+AC100+AC101+AC102+AC103</f>
        <v>5</v>
      </c>
      <c r="AD127" s="254">
        <f>AD89+AD97+AD98+AD99+AD100+AD101+AD102+AD103</f>
        <v>5</v>
      </c>
      <c r="AE127" s="254">
        <f>AE89+AE97+AE98+AE99+AE100+AE101+AE102+AE103</f>
        <v>6</v>
      </c>
      <c r="AF127" s="254">
        <f>AF89+AF97+AF98+AF99+AF100+AF101+AF102+AF103</f>
        <v>6</v>
      </c>
      <c r="AG127" s="254">
        <f>AG89+AG97+AG98+AG99+AG100+AG101+AG102+AG103</f>
        <v>6</v>
      </c>
      <c r="AH127" s="255">
        <f>AG127</f>
        <v>6</v>
      </c>
      <c r="AI127" s="35"/>
      <c r="AJ127" s="36"/>
      <c r="AK127" s="3"/>
      <c r="AL127" s="367">
        <f t="shared" ref="AL127:AR127" si="332">AL89+AL93+AL94+AL95+AL96+AL97+AL98+AL101+AL99+AL102</f>
        <v>8</v>
      </c>
      <c r="AM127" s="367">
        <f t="shared" si="332"/>
        <v>8</v>
      </c>
      <c r="AN127" s="367">
        <f t="shared" si="332"/>
        <v>8</v>
      </c>
      <c r="AO127" s="367">
        <f t="shared" si="332"/>
        <v>8</v>
      </c>
      <c r="AP127" s="367">
        <f t="shared" si="332"/>
        <v>8</v>
      </c>
      <c r="AQ127" s="367">
        <f t="shared" si="332"/>
        <v>8</v>
      </c>
      <c r="AR127" s="367">
        <f t="shared" si="332"/>
        <v>8</v>
      </c>
      <c r="AS127" s="367">
        <f>AS89+AS97+AS98+AS99+AS100+AS101+AS102+AS103</f>
        <v>10</v>
      </c>
      <c r="AT127" s="367">
        <f>AT89+AT97+AT98+AT99+AT100+AT101+AT102+AT103</f>
        <v>10</v>
      </c>
      <c r="AU127" s="367">
        <f>AU89+AU97+AU98+AU99+AU100+AU101+AU102+AU103</f>
        <v>10</v>
      </c>
      <c r="AV127" s="367">
        <f>AV89+AV97+AV98+AV99+AV100+AV101+AV102+AV103</f>
        <v>10</v>
      </c>
      <c r="AW127" s="367">
        <f>AW89+AW97+AW98+AW99+AW100+AW101+AW102+AW103</f>
        <v>10</v>
      </c>
      <c r="AX127" s="368">
        <f>AW127</f>
        <v>10</v>
      </c>
      <c r="AY127" s="35"/>
      <c r="AZ127" s="36"/>
      <c r="BA127" s="3"/>
      <c r="BB127" s="456">
        <f t="shared" ref="BB127:BH127" si="333">BB89+BB93+BB94+BB95+BB96+BB97+BB98+BB101+BB99+BB102</f>
        <v>16</v>
      </c>
      <c r="BC127" s="456">
        <f t="shared" si="333"/>
        <v>16</v>
      </c>
      <c r="BD127" s="456">
        <f t="shared" si="333"/>
        <v>16</v>
      </c>
      <c r="BE127" s="456">
        <f t="shared" si="333"/>
        <v>16</v>
      </c>
      <c r="BF127" s="456">
        <f t="shared" si="333"/>
        <v>16</v>
      </c>
      <c r="BG127" s="456">
        <f t="shared" si="333"/>
        <v>16</v>
      </c>
      <c r="BH127" s="456">
        <f t="shared" si="333"/>
        <v>16</v>
      </c>
      <c r="BI127" s="456">
        <f>BI89+BI97+BI98+BI99+BI100+BI101+BI102+BI103</f>
        <v>17</v>
      </c>
      <c r="BJ127" s="456">
        <f>BJ89+BJ97+BJ98+BJ99+BJ100+BJ101+BJ102+BJ103</f>
        <v>17</v>
      </c>
      <c r="BK127" s="456">
        <f>BK89+BK97+BK98+BK99+BK100+BK101+BK102+BK103</f>
        <v>17</v>
      </c>
      <c r="BL127" s="456">
        <f>BL89+BL97+BL98+BL99+BL100+BL101+BL102+BL103</f>
        <v>17</v>
      </c>
      <c r="BM127" s="456">
        <f>BM89+BM97+BM98+BM99+BM100+BM101+BM102+BM103</f>
        <v>17</v>
      </c>
      <c r="BN127" s="457">
        <f t="shared" si="318"/>
        <v>17</v>
      </c>
      <c r="BO127" s="35"/>
      <c r="BP127" s="36"/>
      <c r="BQ127" s="3"/>
      <c r="BR127" s="456">
        <f t="shared" ref="BR127:BX127" si="334">BR89+BR93+BR94+BR95+BR96+BR97+BR98+BR101+BR99+BR102</f>
        <v>16</v>
      </c>
      <c r="BS127" s="456">
        <f t="shared" si="334"/>
        <v>16</v>
      </c>
      <c r="BT127" s="456">
        <f t="shared" si="334"/>
        <v>16</v>
      </c>
      <c r="BU127" s="456">
        <f t="shared" si="334"/>
        <v>16</v>
      </c>
      <c r="BV127" s="456">
        <f t="shared" si="334"/>
        <v>16</v>
      </c>
      <c r="BW127" s="456">
        <f t="shared" si="334"/>
        <v>16</v>
      </c>
      <c r="BX127" s="456">
        <f t="shared" si="334"/>
        <v>16</v>
      </c>
      <c r="BY127" s="456">
        <f>BY89+BY97+BY98+BY99+BY100+BY101+BY102+BY103</f>
        <v>17</v>
      </c>
      <c r="BZ127" s="456">
        <f>BZ89+BZ97+BZ98+BZ99+BZ100+BZ101+BZ102+BZ103</f>
        <v>17</v>
      </c>
      <c r="CA127" s="456">
        <f>CA89+CA97+CA98+CA99+CA100+CA101+CA102+CA103</f>
        <v>17</v>
      </c>
      <c r="CB127" s="456">
        <f>CB89+CB97+CB98+CB99+CB100+CB101+CB102+CB103</f>
        <v>17</v>
      </c>
      <c r="CC127" s="456">
        <f>CC89+CC97+CC98+CC99+CC100+CC101+CC102+CC103</f>
        <v>17</v>
      </c>
      <c r="CD127" s="457">
        <f>CC127</f>
        <v>17</v>
      </c>
    </row>
    <row r="128" spans="2:83" x14ac:dyDescent="0.2">
      <c r="B128" s="14"/>
      <c r="C128" s="7"/>
      <c r="D128" s="8"/>
      <c r="E128" s="66"/>
      <c r="F128" s="30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1"/>
      <c r="R128" s="13"/>
      <c r="S128" s="7"/>
      <c r="T128" s="8"/>
      <c r="U128" s="66"/>
      <c r="V128" s="219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20"/>
      <c r="AH128" s="222"/>
      <c r="AI128" s="7"/>
      <c r="AJ128" s="8"/>
      <c r="AK128" s="66"/>
      <c r="AL128" s="318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  <c r="AW128" s="319"/>
      <c r="AX128" s="321"/>
      <c r="AY128" s="7"/>
      <c r="AZ128" s="8"/>
      <c r="BA128" s="66"/>
      <c r="BB128" s="408"/>
      <c r="BC128" s="458"/>
      <c r="BD128" s="458"/>
      <c r="BE128" s="458"/>
      <c r="BF128" s="458"/>
      <c r="BG128" s="458"/>
      <c r="BH128" s="458"/>
      <c r="BI128" s="458"/>
      <c r="BJ128" s="458"/>
      <c r="BK128" s="458"/>
      <c r="BL128" s="458"/>
      <c r="BM128" s="409"/>
      <c r="BN128" s="411"/>
      <c r="BO128" s="7"/>
      <c r="BP128" s="8"/>
      <c r="BQ128" s="66"/>
      <c r="BR128" s="408"/>
      <c r="BS128" s="458"/>
      <c r="BT128" s="458"/>
      <c r="BU128" s="458"/>
      <c r="BV128" s="458"/>
      <c r="BW128" s="458"/>
      <c r="BX128" s="458"/>
      <c r="BY128" s="458"/>
      <c r="BZ128" s="458"/>
      <c r="CA128" s="458"/>
      <c r="CB128" s="458"/>
      <c r="CC128" s="409"/>
      <c r="CD128" s="411"/>
    </row>
    <row r="129" spans="2:82" x14ac:dyDescent="0.2">
      <c r="B129" s="6" t="s">
        <v>38</v>
      </c>
      <c r="C129" s="7"/>
      <c r="D129" s="8"/>
      <c r="E129" s="66"/>
      <c r="F129" s="30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1"/>
      <c r="R129" s="13"/>
      <c r="S129" s="7"/>
      <c r="T129" s="8"/>
      <c r="U129" s="66"/>
      <c r="V129" s="219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20"/>
      <c r="AH129" s="222"/>
      <c r="AI129" s="7"/>
      <c r="AJ129" s="8"/>
      <c r="AK129" s="66"/>
      <c r="AL129" s="318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19"/>
      <c r="AX129" s="321"/>
      <c r="AY129" s="7"/>
      <c r="AZ129" s="8"/>
      <c r="BA129" s="66"/>
      <c r="BB129" s="408"/>
      <c r="BC129" s="458"/>
      <c r="BD129" s="458"/>
      <c r="BE129" s="458"/>
      <c r="BF129" s="458"/>
      <c r="BG129" s="458"/>
      <c r="BH129" s="458"/>
      <c r="BI129" s="458"/>
      <c r="BJ129" s="458"/>
      <c r="BK129" s="458"/>
      <c r="BL129" s="458"/>
      <c r="BM129" s="409"/>
      <c r="BN129" s="411"/>
      <c r="BO129" s="7"/>
      <c r="BP129" s="8"/>
      <c r="BQ129" s="66"/>
      <c r="BR129" s="408"/>
      <c r="BS129" s="458"/>
      <c r="BT129" s="458"/>
      <c r="BU129" s="458"/>
      <c r="BV129" s="458"/>
      <c r="BW129" s="458"/>
      <c r="BX129" s="458"/>
      <c r="BY129" s="458"/>
      <c r="BZ129" s="458"/>
      <c r="CA129" s="458"/>
      <c r="CB129" s="458"/>
      <c r="CC129" s="409"/>
      <c r="CD129" s="411"/>
    </row>
    <row r="130" spans="2:82" x14ac:dyDescent="0.2">
      <c r="B130" s="14" t="s">
        <v>39</v>
      </c>
      <c r="C130" s="7"/>
      <c r="D130" s="8"/>
      <c r="E130" s="66"/>
      <c r="F130" s="145">
        <f>F84</f>
        <v>0</v>
      </c>
      <c r="G130" s="145">
        <f>G84</f>
        <v>0</v>
      </c>
      <c r="H130" s="145">
        <f t="shared" ref="H130:Q130" si="335">H84</f>
        <v>0</v>
      </c>
      <c r="I130" s="145">
        <f t="shared" si="335"/>
        <v>0</v>
      </c>
      <c r="J130" s="145">
        <f t="shared" si="335"/>
        <v>0</v>
      </c>
      <c r="K130" s="145">
        <f t="shared" si="335"/>
        <v>0</v>
      </c>
      <c r="L130" s="145">
        <f t="shared" si="335"/>
        <v>0</v>
      </c>
      <c r="M130" s="145">
        <f t="shared" si="335"/>
        <v>0</v>
      </c>
      <c r="N130" s="145">
        <f t="shared" si="335"/>
        <v>0</v>
      </c>
      <c r="O130" s="145">
        <f t="shared" si="335"/>
        <v>0</v>
      </c>
      <c r="P130" s="145">
        <f t="shared" si="335"/>
        <v>0</v>
      </c>
      <c r="Q130" s="145">
        <f t="shared" si="335"/>
        <v>0</v>
      </c>
      <c r="R130" s="148">
        <f>SUM(F130:Q130)</f>
        <v>0</v>
      </c>
      <c r="S130" s="7"/>
      <c r="T130" s="8"/>
      <c r="U130" s="66"/>
      <c r="V130" s="235">
        <f>V84</f>
        <v>0</v>
      </c>
      <c r="W130" s="235">
        <f>W84</f>
        <v>0</v>
      </c>
      <c r="X130" s="235">
        <f t="shared" ref="X130:AG130" si="336">X84</f>
        <v>0</v>
      </c>
      <c r="Y130" s="235">
        <f t="shared" si="336"/>
        <v>0</v>
      </c>
      <c r="Z130" s="235">
        <f t="shared" si="336"/>
        <v>0</v>
      </c>
      <c r="AA130" s="235">
        <f t="shared" si="336"/>
        <v>0</v>
      </c>
      <c r="AB130" s="235">
        <f t="shared" si="336"/>
        <v>0</v>
      </c>
      <c r="AC130" s="235">
        <f t="shared" si="336"/>
        <v>0</v>
      </c>
      <c r="AD130" s="235">
        <f t="shared" si="336"/>
        <v>0</v>
      </c>
      <c r="AE130" s="235">
        <f t="shared" si="336"/>
        <v>6355.24</v>
      </c>
      <c r="AF130" s="235">
        <f t="shared" si="336"/>
        <v>17517.029000000002</v>
      </c>
      <c r="AG130" s="235">
        <f t="shared" si="336"/>
        <v>25981.981750000003</v>
      </c>
      <c r="AH130" s="237">
        <f>SUM(V130:AG130)</f>
        <v>49854.250750000007</v>
      </c>
      <c r="AI130" s="7"/>
      <c r="AJ130" s="8"/>
      <c r="AK130" s="66"/>
      <c r="AL130" s="349">
        <f>AL84</f>
        <v>117342.706775</v>
      </c>
      <c r="AM130" s="349">
        <f>AM84</f>
        <v>261084.59087812505</v>
      </c>
      <c r="AN130" s="349">
        <f t="shared" ref="AN130:AW130" si="337">AN84</f>
        <v>369941.50781835942</v>
      </c>
      <c r="AO130" s="349">
        <f t="shared" si="337"/>
        <v>452539.0600410644</v>
      </c>
      <c r="AP130" s="349">
        <f t="shared" si="337"/>
        <v>515219.67348593142</v>
      </c>
      <c r="AQ130" s="349">
        <f t="shared" si="337"/>
        <v>562803.64315019001</v>
      </c>
      <c r="AR130" s="349">
        <f t="shared" si="337"/>
        <v>599223.33805641625</v>
      </c>
      <c r="AS130" s="349">
        <f t="shared" si="337"/>
        <v>627015.84894936427</v>
      </c>
      <c r="AT130" s="349">
        <f t="shared" si="337"/>
        <v>648337.71043069381</v>
      </c>
      <c r="AU130" s="349">
        <f t="shared" si="337"/>
        <v>664584.38682685699</v>
      </c>
      <c r="AV130" s="349">
        <f t="shared" si="337"/>
        <v>677278.15347349981</v>
      </c>
      <c r="AW130" s="349">
        <f t="shared" si="337"/>
        <v>687053.38348931237</v>
      </c>
      <c r="AX130" s="350">
        <f>SUM(AL130:AW130)</f>
        <v>6182424.003374815</v>
      </c>
      <c r="AY130" s="7"/>
      <c r="AZ130" s="8"/>
      <c r="BA130" s="66"/>
      <c r="BB130" s="437">
        <f>BB84</f>
        <v>789429.16365870391</v>
      </c>
      <c r="BC130" s="437">
        <f>BC84</f>
        <v>1090000.6877985883</v>
      </c>
      <c r="BD130" s="437">
        <f t="shared" ref="BD130:BM130" si="338">BD84</f>
        <v>1317587.4296459868</v>
      </c>
      <c r="BE130" s="437">
        <f t="shared" si="338"/>
        <v>1490238.8563624606</v>
      </c>
      <c r="BF130" s="437">
        <f t="shared" si="338"/>
        <v>1621330.0171018755</v>
      </c>
      <c r="BG130" s="437">
        <f t="shared" si="338"/>
        <v>1721119.6310113631</v>
      </c>
      <c r="BH130" s="437">
        <f t="shared" si="338"/>
        <v>1797269.4665821651</v>
      </c>
      <c r="BI130" s="437">
        <f t="shared" si="338"/>
        <v>1855493.5557316164</v>
      </c>
      <c r="BJ130" s="437">
        <f t="shared" si="338"/>
        <v>1900077.5668373867</v>
      </c>
      <c r="BK130" s="437">
        <f t="shared" si="338"/>
        <v>1934528.0132924356</v>
      </c>
      <c r="BL130" s="437">
        <f t="shared" si="338"/>
        <v>1960923.0788031034</v>
      </c>
      <c r="BM130" s="437">
        <f t="shared" si="338"/>
        <v>1981470.6884124377</v>
      </c>
      <c r="BN130" s="438">
        <f>SUM(BB130:BM130)</f>
        <v>19459468.155238125</v>
      </c>
      <c r="BO130" s="7"/>
      <c r="BP130" s="8"/>
      <c r="BQ130" s="66"/>
      <c r="BR130" s="437">
        <f t="shared" ref="BR130:CC130" si="339">BR84</f>
        <v>2259959.8010949111</v>
      </c>
      <c r="BS130" s="437">
        <f t="shared" si="339"/>
        <v>2548016.9828705471</v>
      </c>
      <c r="BT130" s="437">
        <f t="shared" si="339"/>
        <v>2766844.6930867285</v>
      </c>
      <c r="BU130" s="437">
        <f t="shared" si="339"/>
        <v>2933227.7267008875</v>
      </c>
      <c r="BV130" s="437">
        <f t="shared" si="339"/>
        <v>3060051.2756632767</v>
      </c>
      <c r="BW130" s="437">
        <f t="shared" si="339"/>
        <v>3156950.6769178668</v>
      </c>
      <c r="BX130" s="437">
        <f t="shared" si="339"/>
        <v>3231220.7669156333</v>
      </c>
      <c r="BY130" s="437">
        <f t="shared" si="339"/>
        <v>3288335.6608511796</v>
      </c>
      <c r="BZ130" s="437">
        <f t="shared" si="339"/>
        <v>3332338.6404447821</v>
      </c>
      <c r="CA130" s="437">
        <f t="shared" si="339"/>
        <v>3366491.6712391847</v>
      </c>
      <c r="CB130" s="437">
        <f t="shared" si="339"/>
        <v>3392886.1742467866</v>
      </c>
      <c r="CC130" s="437">
        <f t="shared" si="339"/>
        <v>3413611.819053438</v>
      </c>
      <c r="CD130" s="438">
        <f>SUM(BR130:CC130)</f>
        <v>36749935.889085226</v>
      </c>
    </row>
    <row r="131" spans="2:82" outlineLevel="1" x14ac:dyDescent="0.2">
      <c r="B131" s="42" t="s">
        <v>40</v>
      </c>
      <c r="C131" s="7"/>
      <c r="D131" s="8"/>
      <c r="E131" s="9"/>
      <c r="F131" s="144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6"/>
      <c r="R131" s="181"/>
      <c r="S131" s="7"/>
      <c r="T131" s="8"/>
      <c r="U131" s="9"/>
      <c r="V131" s="257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58"/>
      <c r="AH131" s="259"/>
      <c r="AI131" s="7"/>
      <c r="AJ131" s="8"/>
      <c r="AK131" s="9"/>
      <c r="AL131" s="351"/>
      <c r="AM131" s="349"/>
      <c r="AN131" s="349"/>
      <c r="AO131" s="349"/>
      <c r="AP131" s="349"/>
      <c r="AQ131" s="349"/>
      <c r="AR131" s="349"/>
      <c r="AS131" s="349"/>
      <c r="AT131" s="349"/>
      <c r="AU131" s="349"/>
      <c r="AV131" s="349"/>
      <c r="AW131" s="370"/>
      <c r="AX131" s="371"/>
      <c r="AY131" s="7"/>
      <c r="AZ131" s="8"/>
      <c r="BA131" s="9"/>
      <c r="BB131" s="439"/>
      <c r="BC131" s="437"/>
      <c r="BD131" s="437"/>
      <c r="BE131" s="437"/>
      <c r="BF131" s="437"/>
      <c r="BG131" s="437"/>
      <c r="BH131" s="437"/>
      <c r="BI131" s="437"/>
      <c r="BJ131" s="437"/>
      <c r="BK131" s="437"/>
      <c r="BL131" s="437"/>
      <c r="BM131" s="459"/>
      <c r="BN131" s="460"/>
      <c r="BO131" s="7"/>
      <c r="BP131" s="8"/>
      <c r="BQ131" s="9"/>
      <c r="BR131" s="439"/>
      <c r="BS131" s="437"/>
      <c r="BT131" s="437"/>
      <c r="BU131" s="437"/>
      <c r="BV131" s="437"/>
      <c r="BW131" s="437"/>
      <c r="BX131" s="437"/>
      <c r="BY131" s="437"/>
      <c r="BZ131" s="437"/>
      <c r="CA131" s="437"/>
      <c r="CB131" s="437"/>
      <c r="CC131" s="459"/>
      <c r="CD131" s="460"/>
    </row>
    <row r="132" spans="2:82" outlineLevel="1" x14ac:dyDescent="0.2">
      <c r="B132" s="43" t="s">
        <v>139</v>
      </c>
      <c r="C132" s="153"/>
      <c r="D132" s="180"/>
      <c r="E132" s="149"/>
      <c r="F132" s="145">
        <f t="shared" ref="F132:Q132" si="340">F78</f>
        <v>0</v>
      </c>
      <c r="G132" s="145">
        <f t="shared" si="340"/>
        <v>0</v>
      </c>
      <c r="H132" s="145">
        <f t="shared" si="340"/>
        <v>0</v>
      </c>
      <c r="I132" s="145">
        <f t="shared" si="340"/>
        <v>0</v>
      </c>
      <c r="J132" s="145">
        <f t="shared" si="340"/>
        <v>0</v>
      </c>
      <c r="K132" s="145">
        <f t="shared" si="340"/>
        <v>0</v>
      </c>
      <c r="L132" s="145">
        <f t="shared" si="340"/>
        <v>0</v>
      </c>
      <c r="M132" s="145">
        <f t="shared" si="340"/>
        <v>0</v>
      </c>
      <c r="N132" s="145">
        <f t="shared" si="340"/>
        <v>0</v>
      </c>
      <c r="O132" s="145">
        <f t="shared" si="340"/>
        <v>0</v>
      </c>
      <c r="P132" s="145">
        <f t="shared" si="340"/>
        <v>0</v>
      </c>
      <c r="Q132" s="145">
        <f t="shared" si="340"/>
        <v>0</v>
      </c>
      <c r="R132" s="146">
        <f>SUM(F132:Q132)</f>
        <v>0</v>
      </c>
      <c r="S132" s="153"/>
      <c r="T132" s="180"/>
      <c r="U132" s="149"/>
      <c r="V132" s="235">
        <f t="shared" ref="V132:AG132" si="341">V78</f>
        <v>0</v>
      </c>
      <c r="W132" s="235">
        <f t="shared" si="341"/>
        <v>0</v>
      </c>
      <c r="X132" s="235">
        <f t="shared" si="341"/>
        <v>0</v>
      </c>
      <c r="Y132" s="235">
        <f t="shared" si="341"/>
        <v>0</v>
      </c>
      <c r="Z132" s="235">
        <f t="shared" si="341"/>
        <v>0</v>
      </c>
      <c r="AA132" s="235">
        <f t="shared" si="341"/>
        <v>0</v>
      </c>
      <c r="AB132" s="235">
        <f t="shared" si="341"/>
        <v>0</v>
      </c>
      <c r="AC132" s="235">
        <f t="shared" si="341"/>
        <v>0</v>
      </c>
      <c r="AD132" s="235">
        <f t="shared" si="341"/>
        <v>0</v>
      </c>
      <c r="AE132" s="235">
        <f t="shared" si="341"/>
        <v>5730.75</v>
      </c>
      <c r="AF132" s="235">
        <f t="shared" si="341"/>
        <v>15759.5625</v>
      </c>
      <c r="AG132" s="258">
        <f t="shared" si="341"/>
        <v>23281.171875</v>
      </c>
      <c r="AH132" s="258">
        <f>SUM(V132:AG132)</f>
        <v>44771.484375</v>
      </c>
      <c r="AI132" s="153"/>
      <c r="AJ132" s="180"/>
      <c r="AK132" s="149"/>
      <c r="AL132" s="349">
        <f t="shared" ref="AL132:AW132" si="342">AL78</f>
        <v>64102.5</v>
      </c>
      <c r="AM132" s="349">
        <f t="shared" si="342"/>
        <v>142619.4</v>
      </c>
      <c r="AN132" s="349">
        <f t="shared" si="342"/>
        <v>202078.80000000002</v>
      </c>
      <c r="AO132" s="349">
        <f t="shared" si="342"/>
        <v>247193.1</v>
      </c>
      <c r="AP132" s="349">
        <f t="shared" si="342"/>
        <v>281427.3</v>
      </c>
      <c r="AQ132" s="349">
        <f t="shared" si="342"/>
        <v>307414.8</v>
      </c>
      <c r="AR132" s="349">
        <f t="shared" si="342"/>
        <v>327303.90000000002</v>
      </c>
      <c r="AS132" s="349">
        <f t="shared" si="342"/>
        <v>342480.60000000003</v>
      </c>
      <c r="AT132" s="349">
        <f t="shared" si="342"/>
        <v>354123</v>
      </c>
      <c r="AU132" s="349">
        <f t="shared" si="342"/>
        <v>362993.4</v>
      </c>
      <c r="AV132" s="349">
        <f t="shared" si="342"/>
        <v>369923.4</v>
      </c>
      <c r="AW132" s="370">
        <f t="shared" si="342"/>
        <v>375259.5</v>
      </c>
      <c r="AX132" s="370">
        <f>SUM(AL132:AW132)</f>
        <v>3376919.7</v>
      </c>
      <c r="AY132" s="153"/>
      <c r="AZ132" s="180"/>
      <c r="BA132" s="149"/>
      <c r="BB132" s="437">
        <f t="shared" ref="BB132:BM132" si="343">BB78</f>
        <v>421205.4</v>
      </c>
      <c r="BC132" s="437">
        <f t="shared" si="343"/>
        <v>581565.6</v>
      </c>
      <c r="BD132" s="437">
        <f t="shared" si="343"/>
        <v>702979.20000000007</v>
      </c>
      <c r="BE132" s="437">
        <f t="shared" si="343"/>
        <v>795078.9</v>
      </c>
      <c r="BF132" s="437">
        <f t="shared" si="343"/>
        <v>865002.6</v>
      </c>
      <c r="BG132" s="437">
        <f t="shared" si="343"/>
        <v>918225</v>
      </c>
      <c r="BH132" s="437">
        <f t="shared" si="343"/>
        <v>958834.8</v>
      </c>
      <c r="BI132" s="437">
        <f t="shared" si="343"/>
        <v>989881.20000000007</v>
      </c>
      <c r="BJ132" s="437">
        <f t="shared" si="343"/>
        <v>1013651.1</v>
      </c>
      <c r="BK132" s="437">
        <f t="shared" si="343"/>
        <v>1032015.6</v>
      </c>
      <c r="BL132" s="437">
        <f t="shared" si="343"/>
        <v>1046083.5</v>
      </c>
      <c r="BM132" s="437">
        <f t="shared" si="343"/>
        <v>1057032.9000000001</v>
      </c>
      <c r="BN132" s="459">
        <f>SUM(BB132:BM132)</f>
        <v>10381555.799999999</v>
      </c>
      <c r="BO132" s="153"/>
      <c r="BP132" s="180"/>
      <c r="BQ132" s="149"/>
      <c r="BR132" s="437">
        <f t="shared" ref="BR132:CC132" si="344">BR78</f>
        <v>1204434</v>
      </c>
      <c r="BS132" s="437">
        <f t="shared" si="344"/>
        <v>1356963.3</v>
      </c>
      <c r="BT132" s="437">
        <f t="shared" si="344"/>
        <v>1472694.3</v>
      </c>
      <c r="BU132" s="437">
        <f t="shared" si="344"/>
        <v>1560566.7</v>
      </c>
      <c r="BV132" s="437">
        <f t="shared" si="344"/>
        <v>1627441.2</v>
      </c>
      <c r="BW132" s="437">
        <f t="shared" si="344"/>
        <v>1678446</v>
      </c>
      <c r="BX132" s="437">
        <f t="shared" si="344"/>
        <v>1717461.9000000001</v>
      </c>
      <c r="BY132" s="437">
        <f t="shared" si="344"/>
        <v>1747399.5</v>
      </c>
      <c r="BZ132" s="437">
        <f t="shared" si="344"/>
        <v>1770407.1</v>
      </c>
      <c r="CA132" s="437">
        <f t="shared" si="344"/>
        <v>1788217.2</v>
      </c>
      <c r="CB132" s="437">
        <f t="shared" si="344"/>
        <v>1801938.6</v>
      </c>
      <c r="CC132" s="437">
        <f t="shared" si="344"/>
        <v>1812680.1</v>
      </c>
      <c r="CD132" s="459">
        <f>SUM(BR132:CC132)</f>
        <v>19538649.900000002</v>
      </c>
    </row>
    <row r="133" spans="2:82" outlineLevel="1" x14ac:dyDescent="0.2">
      <c r="B133" s="43" t="s">
        <v>215</v>
      </c>
      <c r="C133" s="153"/>
      <c r="D133" s="180"/>
      <c r="E133" s="149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6"/>
      <c r="S133" s="153"/>
      <c r="T133" s="555">
        <v>0.2</v>
      </c>
      <c r="U133" s="556">
        <v>5</v>
      </c>
      <c r="V133" s="235">
        <f t="shared" ref="V133:AG133" si="345">($T$133*(V21*$U$133))</f>
        <v>0</v>
      </c>
      <c r="W133" s="235">
        <f t="shared" si="345"/>
        <v>0</v>
      </c>
      <c r="X133" s="235">
        <f t="shared" si="345"/>
        <v>0</v>
      </c>
      <c r="Y133" s="235">
        <f t="shared" si="345"/>
        <v>0</v>
      </c>
      <c r="Z133" s="235">
        <f t="shared" si="345"/>
        <v>0</v>
      </c>
      <c r="AA133" s="235">
        <f t="shared" si="345"/>
        <v>0</v>
      </c>
      <c r="AB133" s="235">
        <f t="shared" si="345"/>
        <v>0</v>
      </c>
      <c r="AC133" s="235">
        <f t="shared" si="345"/>
        <v>0</v>
      </c>
      <c r="AD133" s="235">
        <f t="shared" si="345"/>
        <v>0</v>
      </c>
      <c r="AE133" s="235">
        <f t="shared" si="345"/>
        <v>95</v>
      </c>
      <c r="AF133" s="235">
        <f t="shared" si="345"/>
        <v>262</v>
      </c>
      <c r="AG133" s="258">
        <f t="shared" si="345"/>
        <v>389</v>
      </c>
      <c r="AH133" s="258">
        <f>SUM(V133:AG133)</f>
        <v>746</v>
      </c>
      <c r="AI133" s="153"/>
      <c r="AJ133" s="555">
        <v>0.2</v>
      </c>
      <c r="AK133" s="556">
        <v>5</v>
      </c>
      <c r="AL133" s="349">
        <f t="shared" ref="AL133:AW133" si="346">($AJ$133*(AL21*$AK$133))</f>
        <v>925</v>
      </c>
      <c r="AM133" s="349">
        <f t="shared" si="346"/>
        <v>2058</v>
      </c>
      <c r="AN133" s="349">
        <f t="shared" si="346"/>
        <v>2916</v>
      </c>
      <c r="AO133" s="349">
        <f t="shared" si="346"/>
        <v>3567</v>
      </c>
      <c r="AP133" s="349">
        <f t="shared" si="346"/>
        <v>4061</v>
      </c>
      <c r="AQ133" s="349">
        <f t="shared" si="346"/>
        <v>4436</v>
      </c>
      <c r="AR133" s="349">
        <f t="shared" si="346"/>
        <v>4723</v>
      </c>
      <c r="AS133" s="349">
        <f t="shared" si="346"/>
        <v>4942</v>
      </c>
      <c r="AT133" s="349">
        <f t="shared" si="346"/>
        <v>5110</v>
      </c>
      <c r="AU133" s="349">
        <f t="shared" si="346"/>
        <v>5238</v>
      </c>
      <c r="AV133" s="349">
        <f t="shared" si="346"/>
        <v>5338</v>
      </c>
      <c r="AW133" s="370">
        <f t="shared" si="346"/>
        <v>5415</v>
      </c>
      <c r="AX133" s="370">
        <f>SUM(AL133:AW133)</f>
        <v>48729</v>
      </c>
      <c r="AY133" s="153"/>
      <c r="AZ133" s="555">
        <v>0.2</v>
      </c>
      <c r="BA133" s="556">
        <v>5</v>
      </c>
      <c r="BB133" s="437">
        <f t="shared" ref="BB133:BM133" si="347">($AZ$133*(BB21*$BA$133))</f>
        <v>6078</v>
      </c>
      <c r="BC133" s="437">
        <f t="shared" si="347"/>
        <v>8392</v>
      </c>
      <c r="BD133" s="437">
        <f t="shared" si="347"/>
        <v>10144</v>
      </c>
      <c r="BE133" s="437">
        <f t="shared" si="347"/>
        <v>11473</v>
      </c>
      <c r="BF133" s="437">
        <f t="shared" si="347"/>
        <v>12482</v>
      </c>
      <c r="BG133" s="437">
        <f t="shared" si="347"/>
        <v>13250</v>
      </c>
      <c r="BH133" s="437">
        <f t="shared" si="347"/>
        <v>13836</v>
      </c>
      <c r="BI133" s="437">
        <f t="shared" si="347"/>
        <v>14284</v>
      </c>
      <c r="BJ133" s="437">
        <f t="shared" si="347"/>
        <v>14627</v>
      </c>
      <c r="BK133" s="437">
        <f t="shared" si="347"/>
        <v>14892</v>
      </c>
      <c r="BL133" s="437">
        <f t="shared" si="347"/>
        <v>15095</v>
      </c>
      <c r="BM133" s="437">
        <f t="shared" si="347"/>
        <v>15253</v>
      </c>
      <c r="BN133" s="459">
        <f>SUM(BB133:BM133)</f>
        <v>149806</v>
      </c>
      <c r="BO133" s="153"/>
      <c r="BP133" s="555">
        <v>0.2</v>
      </c>
      <c r="BQ133" s="556">
        <v>5</v>
      </c>
      <c r="BR133" s="437">
        <f t="shared" ref="BR133:CC133" si="348">($BP$133*(BR21*$BQ$133))</f>
        <v>17380</v>
      </c>
      <c r="BS133" s="437">
        <f t="shared" si="348"/>
        <v>19581</v>
      </c>
      <c r="BT133" s="437">
        <f t="shared" si="348"/>
        <v>21251</v>
      </c>
      <c r="BU133" s="437">
        <f t="shared" si="348"/>
        <v>22519</v>
      </c>
      <c r="BV133" s="437">
        <f t="shared" si="348"/>
        <v>23484</v>
      </c>
      <c r="BW133" s="437">
        <f t="shared" si="348"/>
        <v>24220</v>
      </c>
      <c r="BX133" s="437">
        <f t="shared" si="348"/>
        <v>24783</v>
      </c>
      <c r="BY133" s="437">
        <f t="shared" si="348"/>
        <v>25215</v>
      </c>
      <c r="BZ133" s="437">
        <f t="shared" si="348"/>
        <v>25547</v>
      </c>
      <c r="CA133" s="437">
        <f t="shared" si="348"/>
        <v>25804</v>
      </c>
      <c r="CB133" s="437">
        <f t="shared" si="348"/>
        <v>26002</v>
      </c>
      <c r="CC133" s="437">
        <f t="shared" si="348"/>
        <v>26157</v>
      </c>
      <c r="CD133" s="459">
        <f>SUM(BR133:CC133)</f>
        <v>281943</v>
      </c>
    </row>
    <row r="134" spans="2:82" x14ac:dyDescent="0.2">
      <c r="B134" s="44" t="s">
        <v>40</v>
      </c>
      <c r="C134" s="7"/>
      <c r="D134" s="8"/>
      <c r="E134" s="9"/>
      <c r="F134" s="144">
        <f t="shared" ref="F134:Q134" si="349">SUM(F132:F132)</f>
        <v>0</v>
      </c>
      <c r="G134" s="145">
        <f t="shared" si="349"/>
        <v>0</v>
      </c>
      <c r="H134" s="145">
        <f t="shared" si="349"/>
        <v>0</v>
      </c>
      <c r="I134" s="145">
        <f t="shared" si="349"/>
        <v>0</v>
      </c>
      <c r="J134" s="145">
        <f t="shared" si="349"/>
        <v>0</v>
      </c>
      <c r="K134" s="145">
        <f t="shared" si="349"/>
        <v>0</v>
      </c>
      <c r="L134" s="145">
        <f t="shared" si="349"/>
        <v>0</v>
      </c>
      <c r="M134" s="145">
        <f t="shared" si="349"/>
        <v>0</v>
      </c>
      <c r="N134" s="145">
        <f t="shared" si="349"/>
        <v>0</v>
      </c>
      <c r="O134" s="145">
        <f t="shared" si="349"/>
        <v>0</v>
      </c>
      <c r="P134" s="145">
        <f t="shared" si="349"/>
        <v>0</v>
      </c>
      <c r="Q134" s="145">
        <f t="shared" si="349"/>
        <v>0</v>
      </c>
      <c r="R134" s="148">
        <f>SUM(F134:Q134)</f>
        <v>0</v>
      </c>
      <c r="S134" s="7"/>
      <c r="T134" s="8"/>
      <c r="U134" s="9"/>
      <c r="V134" s="257">
        <f t="shared" ref="V134:AG134" si="350">SUM(V132:V133)</f>
        <v>0</v>
      </c>
      <c r="W134" s="257">
        <f t="shared" si="350"/>
        <v>0</v>
      </c>
      <c r="X134" s="257">
        <f t="shared" si="350"/>
        <v>0</v>
      </c>
      <c r="Y134" s="257">
        <f t="shared" si="350"/>
        <v>0</v>
      </c>
      <c r="Z134" s="257">
        <f t="shared" si="350"/>
        <v>0</v>
      </c>
      <c r="AA134" s="257">
        <f t="shared" si="350"/>
        <v>0</v>
      </c>
      <c r="AB134" s="257">
        <f>SUM(AB132:AB133)</f>
        <v>0</v>
      </c>
      <c r="AC134" s="257">
        <f>SUM(AC132:AC133)</f>
        <v>0</v>
      </c>
      <c r="AD134" s="257">
        <f t="shared" si="350"/>
        <v>0</v>
      </c>
      <c r="AE134" s="257">
        <f t="shared" si="350"/>
        <v>5825.75</v>
      </c>
      <c r="AF134" s="257">
        <f t="shared" si="350"/>
        <v>16021.5625</v>
      </c>
      <c r="AG134" s="257">
        <f t="shared" si="350"/>
        <v>23670.171875</v>
      </c>
      <c r="AH134" s="237">
        <f>SUM(V134:AG134)</f>
        <v>45517.484375</v>
      </c>
      <c r="AI134" s="7"/>
      <c r="AJ134" s="8"/>
      <c r="AK134" s="9"/>
      <c r="AL134" s="351">
        <f>SUM(AL132:AL133)</f>
        <v>65027.5</v>
      </c>
      <c r="AM134" s="351">
        <f t="shared" ref="AM134:AW134" si="351">SUM(AM132:AM133)</f>
        <v>144677.4</v>
      </c>
      <c r="AN134" s="351">
        <f t="shared" si="351"/>
        <v>204994.80000000002</v>
      </c>
      <c r="AO134" s="351">
        <f t="shared" si="351"/>
        <v>250760.1</v>
      </c>
      <c r="AP134" s="351">
        <f t="shared" si="351"/>
        <v>285488.3</v>
      </c>
      <c r="AQ134" s="351">
        <f t="shared" si="351"/>
        <v>311850.8</v>
      </c>
      <c r="AR134" s="351">
        <f t="shared" si="351"/>
        <v>332026.90000000002</v>
      </c>
      <c r="AS134" s="351">
        <f t="shared" si="351"/>
        <v>347422.60000000003</v>
      </c>
      <c r="AT134" s="351">
        <f t="shared" si="351"/>
        <v>359233</v>
      </c>
      <c r="AU134" s="351">
        <f t="shared" si="351"/>
        <v>368231.4</v>
      </c>
      <c r="AV134" s="351">
        <f t="shared" si="351"/>
        <v>375261.4</v>
      </c>
      <c r="AW134" s="351">
        <f t="shared" si="351"/>
        <v>380674.5</v>
      </c>
      <c r="AX134" s="350">
        <f>SUM(AL134:AW134)</f>
        <v>3425648.7</v>
      </c>
      <c r="AY134" s="7"/>
      <c r="AZ134" s="8"/>
      <c r="BA134" s="9"/>
      <c r="BB134" s="439">
        <f t="shared" ref="BB134:BM134" si="352">SUM(BB132:BB133)</f>
        <v>427283.4</v>
      </c>
      <c r="BC134" s="439">
        <f t="shared" si="352"/>
        <v>589957.6</v>
      </c>
      <c r="BD134" s="439">
        <f t="shared" si="352"/>
        <v>713123.20000000007</v>
      </c>
      <c r="BE134" s="439">
        <f t="shared" si="352"/>
        <v>806551.9</v>
      </c>
      <c r="BF134" s="439">
        <f t="shared" si="352"/>
        <v>877484.6</v>
      </c>
      <c r="BG134" s="439">
        <f t="shared" si="352"/>
        <v>931475</v>
      </c>
      <c r="BH134" s="439">
        <f t="shared" si="352"/>
        <v>972670.8</v>
      </c>
      <c r="BI134" s="439">
        <f t="shared" si="352"/>
        <v>1004165.2000000001</v>
      </c>
      <c r="BJ134" s="439">
        <f t="shared" si="352"/>
        <v>1028278.1</v>
      </c>
      <c r="BK134" s="439">
        <f t="shared" si="352"/>
        <v>1046907.6</v>
      </c>
      <c r="BL134" s="439">
        <f t="shared" si="352"/>
        <v>1061178.5</v>
      </c>
      <c r="BM134" s="439">
        <f t="shared" si="352"/>
        <v>1072285.9000000001</v>
      </c>
      <c r="BN134" s="438">
        <f>SUM(BB134:BM134)</f>
        <v>10531361.800000001</v>
      </c>
      <c r="BO134" s="7"/>
      <c r="BP134" s="8"/>
      <c r="BQ134" s="9"/>
      <c r="BR134" s="439">
        <f>SUM(BR132:BR133)</f>
        <v>1221814</v>
      </c>
      <c r="BS134" s="439">
        <f t="shared" ref="BS134:CC134" si="353">SUM(BS132:BS133)</f>
        <v>1376544.3</v>
      </c>
      <c r="BT134" s="439">
        <f t="shared" si="353"/>
        <v>1493945.3</v>
      </c>
      <c r="BU134" s="439">
        <f t="shared" si="353"/>
        <v>1583085.7</v>
      </c>
      <c r="BV134" s="439">
        <f t="shared" si="353"/>
        <v>1650925.2</v>
      </c>
      <c r="BW134" s="439">
        <f t="shared" si="353"/>
        <v>1702666</v>
      </c>
      <c r="BX134" s="439">
        <f t="shared" si="353"/>
        <v>1742244.9000000001</v>
      </c>
      <c r="BY134" s="439">
        <f t="shared" si="353"/>
        <v>1772614.5</v>
      </c>
      <c r="BZ134" s="439">
        <f t="shared" si="353"/>
        <v>1795954.1</v>
      </c>
      <c r="CA134" s="439">
        <f t="shared" si="353"/>
        <v>1814021.2</v>
      </c>
      <c r="CB134" s="439">
        <f t="shared" si="353"/>
        <v>1827940.6</v>
      </c>
      <c r="CC134" s="439">
        <f t="shared" si="353"/>
        <v>1838837.1</v>
      </c>
      <c r="CD134" s="438">
        <f>SUM(BR134:CC134)</f>
        <v>19820592.900000002</v>
      </c>
    </row>
    <row r="135" spans="2:82" x14ac:dyDescent="0.2">
      <c r="B135" s="14" t="s">
        <v>41</v>
      </c>
      <c r="C135" s="7"/>
      <c r="D135" s="8"/>
      <c r="E135" s="9"/>
      <c r="F135" s="144">
        <f t="shared" ref="F135:Q135" si="354">F130-F134</f>
        <v>0</v>
      </c>
      <c r="G135" s="145">
        <f t="shared" si="354"/>
        <v>0</v>
      </c>
      <c r="H135" s="145">
        <f t="shared" si="354"/>
        <v>0</v>
      </c>
      <c r="I135" s="145">
        <f t="shared" si="354"/>
        <v>0</v>
      </c>
      <c r="J135" s="145">
        <f t="shared" si="354"/>
        <v>0</v>
      </c>
      <c r="K135" s="145">
        <f t="shared" si="354"/>
        <v>0</v>
      </c>
      <c r="L135" s="145">
        <f t="shared" si="354"/>
        <v>0</v>
      </c>
      <c r="M135" s="145">
        <f t="shared" si="354"/>
        <v>0</v>
      </c>
      <c r="N135" s="145">
        <f t="shared" si="354"/>
        <v>0</v>
      </c>
      <c r="O135" s="145">
        <f t="shared" si="354"/>
        <v>0</v>
      </c>
      <c r="P135" s="145">
        <f t="shared" si="354"/>
        <v>0</v>
      </c>
      <c r="Q135" s="146">
        <f t="shared" si="354"/>
        <v>0</v>
      </c>
      <c r="R135" s="148">
        <f>SUM(F135:Q135)</f>
        <v>0</v>
      </c>
      <c r="S135" s="7"/>
      <c r="T135" s="8"/>
      <c r="U135" s="9"/>
      <c r="V135" s="257">
        <f t="shared" ref="V135:AA135" si="355">V79-V133</f>
        <v>0</v>
      </c>
      <c r="W135" s="257">
        <f t="shared" si="355"/>
        <v>0</v>
      </c>
      <c r="X135" s="257">
        <f t="shared" si="355"/>
        <v>0</v>
      </c>
      <c r="Y135" s="257">
        <f t="shared" si="355"/>
        <v>0</v>
      </c>
      <c r="Z135" s="257">
        <f t="shared" si="355"/>
        <v>0</v>
      </c>
      <c r="AA135" s="257">
        <f t="shared" si="355"/>
        <v>0</v>
      </c>
      <c r="AB135" s="257">
        <f t="shared" ref="AB135:AG135" si="356">AB130-AB134</f>
        <v>0</v>
      </c>
      <c r="AC135" s="257">
        <f t="shared" si="356"/>
        <v>0</v>
      </c>
      <c r="AD135" s="257">
        <f t="shared" si="356"/>
        <v>0</v>
      </c>
      <c r="AE135" s="257">
        <f t="shared" si="356"/>
        <v>529.48999999999978</v>
      </c>
      <c r="AF135" s="257">
        <f t="shared" si="356"/>
        <v>1495.4665000000023</v>
      </c>
      <c r="AG135" s="257">
        <f t="shared" si="356"/>
        <v>2311.8098750000026</v>
      </c>
      <c r="AH135" s="237">
        <f>SUM(V135:AG135)</f>
        <v>4336.7663750000047</v>
      </c>
      <c r="AI135" s="7"/>
      <c r="AJ135" s="8"/>
      <c r="AK135" s="9"/>
      <c r="AL135" s="351">
        <f>AL130-AL134</f>
        <v>52315.206774999999</v>
      </c>
      <c r="AM135" s="351">
        <f>AM130-AM134</f>
        <v>116407.19087812505</v>
      </c>
      <c r="AN135" s="351">
        <f t="shared" ref="AN135:AW135" si="357">AN130-AN134</f>
        <v>164946.7078183594</v>
      </c>
      <c r="AO135" s="351">
        <f t="shared" si="357"/>
        <v>201778.96004106439</v>
      </c>
      <c r="AP135" s="351">
        <f t="shared" si="357"/>
        <v>229731.37348593143</v>
      </c>
      <c r="AQ135" s="351">
        <f t="shared" si="357"/>
        <v>250952.84315019002</v>
      </c>
      <c r="AR135" s="351">
        <f t="shared" si="357"/>
        <v>267196.43805641623</v>
      </c>
      <c r="AS135" s="351">
        <f t="shared" si="357"/>
        <v>279593.24894936424</v>
      </c>
      <c r="AT135" s="351">
        <f t="shared" si="357"/>
        <v>289104.71043069381</v>
      </c>
      <c r="AU135" s="351">
        <f t="shared" si="357"/>
        <v>296352.98682685697</v>
      </c>
      <c r="AV135" s="351">
        <f t="shared" si="357"/>
        <v>302016.75347349979</v>
      </c>
      <c r="AW135" s="351">
        <f t="shared" si="357"/>
        <v>306378.88348931237</v>
      </c>
      <c r="AX135" s="350">
        <f>SUM(AL135:AW135)</f>
        <v>2756775.3033748139</v>
      </c>
      <c r="AY135" s="7"/>
      <c r="AZ135" s="8"/>
      <c r="BA135" s="9"/>
      <c r="BB135" s="439">
        <f>BB130-BB134</f>
        <v>362145.76365870389</v>
      </c>
      <c r="BC135" s="439">
        <f t="shared" ref="BC135:BM135" si="358">BC130-BC134</f>
        <v>500043.08779858833</v>
      </c>
      <c r="BD135" s="439">
        <f t="shared" si="358"/>
        <v>604464.22964598669</v>
      </c>
      <c r="BE135" s="439">
        <f t="shared" si="358"/>
        <v>683686.95636246062</v>
      </c>
      <c r="BF135" s="439">
        <f t="shared" si="358"/>
        <v>743845.41710187553</v>
      </c>
      <c r="BG135" s="439">
        <f t="shared" si="358"/>
        <v>789644.63101136312</v>
      </c>
      <c r="BH135" s="439">
        <f t="shared" si="358"/>
        <v>824598.66658216505</v>
      </c>
      <c r="BI135" s="439">
        <f t="shared" si="358"/>
        <v>851328.35573161638</v>
      </c>
      <c r="BJ135" s="439">
        <f t="shared" si="358"/>
        <v>871799.46683738672</v>
      </c>
      <c r="BK135" s="439">
        <f t="shared" si="358"/>
        <v>887620.41329243558</v>
      </c>
      <c r="BL135" s="439">
        <f t="shared" si="358"/>
        <v>899744.57880310342</v>
      </c>
      <c r="BM135" s="439">
        <f t="shared" si="358"/>
        <v>909184.78841243754</v>
      </c>
      <c r="BN135" s="438">
        <f>SUM(BB135:BM135)</f>
        <v>8928106.3552381229</v>
      </c>
      <c r="BO135" s="7"/>
      <c r="BP135" s="8"/>
      <c r="BQ135" s="9"/>
      <c r="BR135" s="439">
        <f>BR130-BR134</f>
        <v>1038145.8010949111</v>
      </c>
      <c r="BS135" s="439">
        <f t="shared" ref="BS135:CC135" si="359">BS130-BS134</f>
        <v>1171472.6828705471</v>
      </c>
      <c r="BT135" s="439">
        <f t="shared" si="359"/>
        <v>1272899.3930867284</v>
      </c>
      <c r="BU135" s="439">
        <f t="shared" si="359"/>
        <v>1350142.0267008876</v>
      </c>
      <c r="BV135" s="439">
        <f t="shared" si="359"/>
        <v>1409126.0756632767</v>
      </c>
      <c r="BW135" s="439">
        <f t="shared" si="359"/>
        <v>1454284.6769178668</v>
      </c>
      <c r="BX135" s="439">
        <f t="shared" si="359"/>
        <v>1488975.8669156332</v>
      </c>
      <c r="BY135" s="439">
        <f t="shared" si="359"/>
        <v>1515721.1608511796</v>
      </c>
      <c r="BZ135" s="439">
        <f t="shared" si="359"/>
        <v>1536384.540444782</v>
      </c>
      <c r="CA135" s="439">
        <f t="shared" si="359"/>
        <v>1552470.4712391847</v>
      </c>
      <c r="CB135" s="439">
        <f t="shared" si="359"/>
        <v>1564945.5742467865</v>
      </c>
      <c r="CC135" s="439">
        <f t="shared" si="359"/>
        <v>1574774.7190534379</v>
      </c>
      <c r="CD135" s="438">
        <f>SUM(BR135:CC135)</f>
        <v>16929342.98908522</v>
      </c>
    </row>
    <row r="136" spans="2:82" x14ac:dyDescent="0.2">
      <c r="B136" s="45" t="s">
        <v>42</v>
      </c>
      <c r="C136" s="7"/>
      <c r="D136" s="8"/>
      <c r="E136" s="9"/>
      <c r="F136" s="182" t="e">
        <f t="shared" ref="F136:R136" si="360">F135/F130</f>
        <v>#DIV/0!</v>
      </c>
      <c r="G136" s="183" t="e">
        <f t="shared" si="360"/>
        <v>#DIV/0!</v>
      </c>
      <c r="H136" s="183" t="e">
        <f t="shared" si="360"/>
        <v>#DIV/0!</v>
      </c>
      <c r="I136" s="183" t="e">
        <f t="shared" si="360"/>
        <v>#DIV/0!</v>
      </c>
      <c r="J136" s="183" t="e">
        <f t="shared" si="360"/>
        <v>#DIV/0!</v>
      </c>
      <c r="K136" s="183" t="e">
        <f t="shared" si="360"/>
        <v>#DIV/0!</v>
      </c>
      <c r="L136" s="183" t="e">
        <f t="shared" si="360"/>
        <v>#DIV/0!</v>
      </c>
      <c r="M136" s="187" t="e">
        <f t="shared" si="360"/>
        <v>#DIV/0!</v>
      </c>
      <c r="N136" s="187" t="e">
        <f t="shared" si="360"/>
        <v>#DIV/0!</v>
      </c>
      <c r="O136" s="187" t="e">
        <f t="shared" si="360"/>
        <v>#DIV/0!</v>
      </c>
      <c r="P136" s="187" t="e">
        <f t="shared" si="360"/>
        <v>#DIV/0!</v>
      </c>
      <c r="Q136" s="188" t="e">
        <f t="shared" si="360"/>
        <v>#DIV/0!</v>
      </c>
      <c r="R136" s="189" t="e">
        <f t="shared" si="360"/>
        <v>#DIV/0!</v>
      </c>
      <c r="S136" s="7"/>
      <c r="T136" s="8"/>
      <c r="U136" s="9"/>
      <c r="V136" s="260" t="e">
        <f t="shared" ref="V136:AH136" si="361">V135/V130</f>
        <v>#DIV/0!</v>
      </c>
      <c r="W136" s="260" t="e">
        <f t="shared" si="361"/>
        <v>#DIV/0!</v>
      </c>
      <c r="X136" s="260" t="e">
        <f t="shared" si="361"/>
        <v>#DIV/0!</v>
      </c>
      <c r="Y136" s="260" t="e">
        <f t="shared" si="361"/>
        <v>#DIV/0!</v>
      </c>
      <c r="Z136" s="260" t="e">
        <f t="shared" si="361"/>
        <v>#DIV/0!</v>
      </c>
      <c r="AA136" s="260" t="e">
        <f t="shared" si="361"/>
        <v>#DIV/0!</v>
      </c>
      <c r="AB136" s="260" t="e">
        <f t="shared" si="361"/>
        <v>#DIV/0!</v>
      </c>
      <c r="AC136" s="260" t="e">
        <f t="shared" si="361"/>
        <v>#DIV/0!</v>
      </c>
      <c r="AD136" s="260" t="e">
        <f t="shared" si="361"/>
        <v>#DIV/0!</v>
      </c>
      <c r="AE136" s="260">
        <f t="shared" si="361"/>
        <v>8.3315500280083804E-2</v>
      </c>
      <c r="AF136" s="260">
        <f t="shared" si="361"/>
        <v>8.5372154147829643E-2</v>
      </c>
      <c r="AG136" s="261">
        <f t="shared" si="361"/>
        <v>8.8977426635287446E-2</v>
      </c>
      <c r="AH136" s="262">
        <f t="shared" si="361"/>
        <v>8.6988898835271417E-2</v>
      </c>
      <c r="AI136" s="7"/>
      <c r="AJ136" s="8"/>
      <c r="AK136" s="9"/>
      <c r="AL136" s="372">
        <f t="shared" ref="AL136:AX136" si="362">AL135/AL130</f>
        <v>0.44583262320096584</v>
      </c>
      <c r="AM136" s="372">
        <f t="shared" si="362"/>
        <v>0.44586005817732932</v>
      </c>
      <c r="AN136" s="372">
        <f t="shared" si="362"/>
        <v>0.44587239964256165</v>
      </c>
      <c r="AO136" s="372">
        <f t="shared" si="362"/>
        <v>0.44588186492179155</v>
      </c>
      <c r="AP136" s="372">
        <f t="shared" si="362"/>
        <v>0.44589014222145085</v>
      </c>
      <c r="AQ136" s="372">
        <f t="shared" si="362"/>
        <v>0.44589768777175565</v>
      </c>
      <c r="AR136" s="372">
        <f t="shared" si="362"/>
        <v>0.4459045919724508</v>
      </c>
      <c r="AS136" s="372">
        <f t="shared" si="362"/>
        <v>0.4459109756441631</v>
      </c>
      <c r="AT136" s="372">
        <f t="shared" si="362"/>
        <v>0.44591685132527642</v>
      </c>
      <c r="AU136" s="372">
        <f t="shared" si="362"/>
        <v>0.44592228270939699</v>
      </c>
      <c r="AV136" s="372">
        <f t="shared" si="362"/>
        <v>0.44592720424329607</v>
      </c>
      <c r="AW136" s="373">
        <f t="shared" si="362"/>
        <v>0.44593170028989215</v>
      </c>
      <c r="AX136" s="374">
        <f t="shared" si="362"/>
        <v>0.44590524717650654</v>
      </c>
      <c r="AY136" s="7"/>
      <c r="AZ136" s="8"/>
      <c r="BA136" s="9"/>
      <c r="BB136" s="461">
        <f t="shared" ref="BB136:BN136" si="363">BB135/BB130</f>
        <v>0.45874383710413741</v>
      </c>
      <c r="BC136" s="461">
        <f t="shared" si="363"/>
        <v>0.4587548369428065</v>
      </c>
      <c r="BD136" s="461">
        <f t="shared" si="363"/>
        <v>0.45876593540999089</v>
      </c>
      <c r="BE136" s="461">
        <f t="shared" si="363"/>
        <v>0.45877676148592661</v>
      </c>
      <c r="BF136" s="461">
        <f t="shared" si="363"/>
        <v>0.45878717426788773</v>
      </c>
      <c r="BG136" s="461">
        <f t="shared" si="363"/>
        <v>0.45879706255360803</v>
      </c>
      <c r="BH136" s="461">
        <f t="shared" si="363"/>
        <v>0.45880636260420615</v>
      </c>
      <c r="BI136" s="461">
        <f t="shared" si="363"/>
        <v>0.45881504309290894</v>
      </c>
      <c r="BJ136" s="461">
        <f t="shared" si="363"/>
        <v>0.45882309335848154</v>
      </c>
      <c r="BK136" s="461">
        <f t="shared" si="363"/>
        <v>0.45883047812875338</v>
      </c>
      <c r="BL136" s="461">
        <f t="shared" si="363"/>
        <v>0.45883726318947921</v>
      </c>
      <c r="BM136" s="462">
        <f t="shared" si="363"/>
        <v>0.45884342056095723</v>
      </c>
      <c r="BN136" s="463">
        <f t="shared" si="363"/>
        <v>0.45880526045285791</v>
      </c>
      <c r="BO136" s="7"/>
      <c r="BP136" s="8"/>
      <c r="BQ136" s="9"/>
      <c r="BR136" s="461">
        <f t="shared" ref="BR136:CD136" si="364">BR135/BR130</f>
        <v>0.45936471993526057</v>
      </c>
      <c r="BS136" s="461">
        <f t="shared" si="364"/>
        <v>0.45975858510597067</v>
      </c>
      <c r="BT136" s="461">
        <f t="shared" si="364"/>
        <v>0.46005451490183391</v>
      </c>
      <c r="BU136" s="461">
        <f t="shared" si="364"/>
        <v>0.46029226248295546</v>
      </c>
      <c r="BV136" s="461">
        <f t="shared" si="364"/>
        <v>0.46049100120318859</v>
      </c>
      <c r="BW136" s="461">
        <f t="shared" si="364"/>
        <v>0.46066119675258466</v>
      </c>
      <c r="BX136" s="461">
        <f t="shared" si="364"/>
        <v>0.46080907939228721</v>
      </c>
      <c r="BY136" s="461">
        <f t="shared" si="364"/>
        <v>0.46093869883673555</v>
      </c>
      <c r="BZ136" s="461">
        <f t="shared" si="364"/>
        <v>0.46105294395881502</v>
      </c>
      <c r="CA136" s="461">
        <f t="shared" si="364"/>
        <v>0.46115381318253196</v>
      </c>
      <c r="CB136" s="461">
        <f t="shared" si="364"/>
        <v>0.46124316993752407</v>
      </c>
      <c r="CC136" s="461">
        <f t="shared" si="364"/>
        <v>0.46132214280008788</v>
      </c>
      <c r="CD136" s="463">
        <f t="shared" si="364"/>
        <v>0.46066319789453714</v>
      </c>
    </row>
    <row r="137" spans="2:82" x14ac:dyDescent="0.2">
      <c r="B137" s="50" t="s">
        <v>43</v>
      </c>
      <c r="C137" s="7"/>
      <c r="D137" s="8"/>
      <c r="E137" s="9"/>
      <c r="F137" s="184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6"/>
      <c r="R137" s="181"/>
      <c r="S137" s="7"/>
      <c r="T137" s="8"/>
      <c r="U137" s="9"/>
      <c r="V137" s="263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5"/>
      <c r="AH137" s="259"/>
      <c r="AI137" s="7"/>
      <c r="AJ137" s="8"/>
      <c r="AK137" s="9"/>
      <c r="AL137" s="375"/>
      <c r="AM137" s="376"/>
      <c r="AN137" s="376"/>
      <c r="AO137" s="376"/>
      <c r="AP137" s="376"/>
      <c r="AQ137" s="376"/>
      <c r="AR137" s="376"/>
      <c r="AS137" s="376"/>
      <c r="AT137" s="376"/>
      <c r="AU137" s="376"/>
      <c r="AV137" s="376"/>
      <c r="AW137" s="377"/>
      <c r="AX137" s="371"/>
      <c r="AY137" s="7"/>
      <c r="AZ137" s="8"/>
      <c r="BA137" s="9"/>
      <c r="BB137" s="464"/>
      <c r="BC137" s="465"/>
      <c r="BD137" s="465"/>
      <c r="BE137" s="465"/>
      <c r="BF137" s="465"/>
      <c r="BG137" s="465"/>
      <c r="BH137" s="465"/>
      <c r="BI137" s="465"/>
      <c r="BJ137" s="465"/>
      <c r="BK137" s="465"/>
      <c r="BL137" s="465"/>
      <c r="BM137" s="466"/>
      <c r="BN137" s="460"/>
      <c r="BO137" s="7"/>
      <c r="BP137" s="8"/>
      <c r="BQ137" s="9"/>
      <c r="BR137" s="464"/>
      <c r="BS137" s="465"/>
      <c r="BT137" s="465"/>
      <c r="BU137" s="465"/>
      <c r="BV137" s="465"/>
      <c r="BW137" s="465"/>
      <c r="BX137" s="465"/>
      <c r="BY137" s="465"/>
      <c r="BZ137" s="465"/>
      <c r="CA137" s="465"/>
      <c r="CB137" s="465"/>
      <c r="CC137" s="466"/>
      <c r="CD137" s="460"/>
    </row>
    <row r="138" spans="2:82" outlineLevel="1" x14ac:dyDescent="0.2">
      <c r="B138" s="50" t="s">
        <v>44</v>
      </c>
      <c r="C138" s="7"/>
      <c r="D138" s="8"/>
      <c r="E138" s="9"/>
      <c r="F138" s="184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6"/>
      <c r="R138" s="181"/>
      <c r="S138" s="7"/>
      <c r="T138" s="8"/>
      <c r="U138" s="9"/>
      <c r="V138" s="263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5"/>
      <c r="AH138" s="259"/>
      <c r="AI138" s="7"/>
      <c r="AJ138" s="8"/>
      <c r="AK138" s="9"/>
      <c r="AL138" s="375"/>
      <c r="AM138" s="376"/>
      <c r="AN138" s="376"/>
      <c r="AO138" s="376"/>
      <c r="AP138" s="376"/>
      <c r="AQ138" s="376"/>
      <c r="AR138" s="376"/>
      <c r="AS138" s="376"/>
      <c r="AT138" s="376"/>
      <c r="AU138" s="376"/>
      <c r="AV138" s="376"/>
      <c r="AW138" s="377"/>
      <c r="AX138" s="371"/>
      <c r="AY138" s="7"/>
      <c r="AZ138" s="8"/>
      <c r="BA138" s="9"/>
      <c r="BB138" s="464"/>
      <c r="BC138" s="465"/>
      <c r="BD138" s="465"/>
      <c r="BE138" s="465"/>
      <c r="BF138" s="465"/>
      <c r="BG138" s="465"/>
      <c r="BH138" s="465"/>
      <c r="BI138" s="465"/>
      <c r="BJ138" s="465"/>
      <c r="BK138" s="465"/>
      <c r="BL138" s="465"/>
      <c r="BM138" s="466"/>
      <c r="BN138" s="460"/>
      <c r="BO138" s="7"/>
      <c r="BP138" s="8"/>
      <c r="BQ138" s="9"/>
      <c r="BR138" s="464"/>
      <c r="BS138" s="465"/>
      <c r="BT138" s="465"/>
      <c r="BU138" s="465"/>
      <c r="BV138" s="465"/>
      <c r="BW138" s="465"/>
      <c r="BX138" s="465"/>
      <c r="BY138" s="465"/>
      <c r="BZ138" s="465"/>
      <c r="CA138" s="465"/>
      <c r="CB138" s="465"/>
      <c r="CC138" s="466"/>
      <c r="CD138" s="460"/>
    </row>
    <row r="139" spans="2:82" outlineLevel="1" x14ac:dyDescent="0.2">
      <c r="B139" s="43" t="s">
        <v>140</v>
      </c>
      <c r="C139" s="7" t="s">
        <v>24</v>
      </c>
      <c r="D139" s="174">
        <v>0</v>
      </c>
      <c r="E139" s="190"/>
      <c r="F139" s="145">
        <v>0</v>
      </c>
      <c r="G139" s="145">
        <v>0</v>
      </c>
      <c r="H139" s="145">
        <v>0</v>
      </c>
      <c r="I139" s="145">
        <v>0</v>
      </c>
      <c r="J139" s="145">
        <v>0</v>
      </c>
      <c r="K139" s="145">
        <v>0</v>
      </c>
      <c r="L139" s="145">
        <v>0</v>
      </c>
      <c r="M139" s="145">
        <f t="shared" ref="M139:Q145" si="365">$D139</f>
        <v>0</v>
      </c>
      <c r="N139" s="145">
        <f t="shared" si="365"/>
        <v>0</v>
      </c>
      <c r="O139" s="145">
        <f t="shared" si="365"/>
        <v>0</v>
      </c>
      <c r="P139" s="145">
        <f t="shared" si="365"/>
        <v>0</v>
      </c>
      <c r="Q139" s="146">
        <f t="shared" si="365"/>
        <v>0</v>
      </c>
      <c r="R139" s="148">
        <f t="shared" ref="R139:R147" si="366">SUM(F139:Q139)</f>
        <v>0</v>
      </c>
      <c r="S139" s="7" t="s">
        <v>24</v>
      </c>
      <c r="T139" s="174">
        <v>0</v>
      </c>
      <c r="U139" s="190"/>
      <c r="V139" s="235">
        <v>0</v>
      </c>
      <c r="W139" s="235">
        <v>0</v>
      </c>
      <c r="X139" s="235">
        <v>0</v>
      </c>
      <c r="Y139" s="235">
        <v>0</v>
      </c>
      <c r="Z139" s="235">
        <v>0</v>
      </c>
      <c r="AA139" s="235">
        <v>0</v>
      </c>
      <c r="AB139" s="235">
        <v>0</v>
      </c>
      <c r="AC139" s="235">
        <v>0</v>
      </c>
      <c r="AD139" s="235">
        <v>0</v>
      </c>
      <c r="AE139" s="235">
        <f t="shared" ref="AA139:AG141" si="367">$T139</f>
        <v>0</v>
      </c>
      <c r="AF139" s="235">
        <f t="shared" si="367"/>
        <v>0</v>
      </c>
      <c r="AG139" s="235">
        <f t="shared" si="367"/>
        <v>0</v>
      </c>
      <c r="AH139" s="237">
        <f t="shared" ref="AH139:AH147" si="368">SUM(V139:AG139)</f>
        <v>0</v>
      </c>
      <c r="AI139" s="7" t="s">
        <v>24</v>
      </c>
      <c r="AJ139" s="174">
        <v>10000</v>
      </c>
      <c r="AK139" s="190"/>
      <c r="AL139" s="349">
        <f>$AJ$139</f>
        <v>10000</v>
      </c>
      <c r="AM139" s="349">
        <f t="shared" ref="AM139:AW139" si="369">$AJ$139</f>
        <v>10000</v>
      </c>
      <c r="AN139" s="349">
        <f t="shared" si="369"/>
        <v>10000</v>
      </c>
      <c r="AO139" s="349">
        <f t="shared" si="369"/>
        <v>10000</v>
      </c>
      <c r="AP139" s="349">
        <f t="shared" si="369"/>
        <v>10000</v>
      </c>
      <c r="AQ139" s="349">
        <f t="shared" si="369"/>
        <v>10000</v>
      </c>
      <c r="AR139" s="349">
        <f t="shared" si="369"/>
        <v>10000</v>
      </c>
      <c r="AS139" s="349">
        <f t="shared" si="369"/>
        <v>10000</v>
      </c>
      <c r="AT139" s="349">
        <f t="shared" si="369"/>
        <v>10000</v>
      </c>
      <c r="AU139" s="349">
        <f t="shared" si="369"/>
        <v>10000</v>
      </c>
      <c r="AV139" s="349">
        <f t="shared" si="369"/>
        <v>10000</v>
      </c>
      <c r="AW139" s="349">
        <f t="shared" si="369"/>
        <v>10000</v>
      </c>
      <c r="AX139" s="350">
        <f t="shared" ref="AX139:AX147" si="370">SUM(AL139:AW139)</f>
        <v>120000</v>
      </c>
      <c r="AY139" s="7" t="s">
        <v>24</v>
      </c>
      <c r="AZ139" s="174">
        <f>(AJ139*5)+AJ139</f>
        <v>60000</v>
      </c>
      <c r="BA139" s="190"/>
      <c r="BB139" s="437">
        <f>$AZ$139</f>
        <v>60000</v>
      </c>
      <c r="BC139" s="437">
        <f t="shared" ref="BC139:BM139" si="371">$AZ$139</f>
        <v>60000</v>
      </c>
      <c r="BD139" s="437">
        <f t="shared" si="371"/>
        <v>60000</v>
      </c>
      <c r="BE139" s="437">
        <f t="shared" si="371"/>
        <v>60000</v>
      </c>
      <c r="BF139" s="437">
        <f t="shared" si="371"/>
        <v>60000</v>
      </c>
      <c r="BG139" s="437">
        <f t="shared" si="371"/>
        <v>60000</v>
      </c>
      <c r="BH139" s="437">
        <f t="shared" si="371"/>
        <v>60000</v>
      </c>
      <c r="BI139" s="437">
        <f t="shared" si="371"/>
        <v>60000</v>
      </c>
      <c r="BJ139" s="437">
        <f t="shared" si="371"/>
        <v>60000</v>
      </c>
      <c r="BK139" s="437">
        <f t="shared" si="371"/>
        <v>60000</v>
      </c>
      <c r="BL139" s="437">
        <f t="shared" si="371"/>
        <v>60000</v>
      </c>
      <c r="BM139" s="437">
        <f t="shared" si="371"/>
        <v>60000</v>
      </c>
      <c r="BN139" s="438">
        <f t="shared" ref="BN139:BN146" si="372">SUM(BB139:BM139)</f>
        <v>720000</v>
      </c>
      <c r="BO139" s="7" t="s">
        <v>24</v>
      </c>
      <c r="BP139" s="174">
        <f>AZ139</f>
        <v>60000</v>
      </c>
      <c r="BQ139" s="190"/>
      <c r="BR139" s="437">
        <f>$BP$139</f>
        <v>60000</v>
      </c>
      <c r="BS139" s="437">
        <f t="shared" ref="BS139:CC139" si="373">$BP$139</f>
        <v>60000</v>
      </c>
      <c r="BT139" s="437">
        <f t="shared" si="373"/>
        <v>60000</v>
      </c>
      <c r="BU139" s="437">
        <f t="shared" si="373"/>
        <v>60000</v>
      </c>
      <c r="BV139" s="437">
        <f t="shared" si="373"/>
        <v>60000</v>
      </c>
      <c r="BW139" s="437">
        <f t="shared" si="373"/>
        <v>60000</v>
      </c>
      <c r="BX139" s="437">
        <f t="shared" si="373"/>
        <v>60000</v>
      </c>
      <c r="BY139" s="437">
        <f t="shared" si="373"/>
        <v>60000</v>
      </c>
      <c r="BZ139" s="437">
        <f t="shared" si="373"/>
        <v>60000</v>
      </c>
      <c r="CA139" s="437">
        <f t="shared" si="373"/>
        <v>60000</v>
      </c>
      <c r="CB139" s="437">
        <f t="shared" si="373"/>
        <v>60000</v>
      </c>
      <c r="CC139" s="437">
        <f t="shared" si="373"/>
        <v>60000</v>
      </c>
      <c r="CD139" s="438">
        <f t="shared" ref="CD139:CD147" si="374">SUM(BR139:CC139)</f>
        <v>720000</v>
      </c>
    </row>
    <row r="140" spans="2:82" outlineLevel="1" x14ac:dyDescent="0.2">
      <c r="B140" s="43" t="s">
        <v>164</v>
      </c>
      <c r="C140" s="7" t="s">
        <v>24</v>
      </c>
      <c r="D140" s="174">
        <v>0</v>
      </c>
      <c r="E140" s="190"/>
      <c r="F140" s="145">
        <v>0</v>
      </c>
      <c r="G140" s="145">
        <v>0</v>
      </c>
      <c r="H140" s="145">
        <v>0</v>
      </c>
      <c r="I140" s="145">
        <v>0</v>
      </c>
      <c r="J140" s="145">
        <v>0</v>
      </c>
      <c r="K140" s="145">
        <v>0</v>
      </c>
      <c r="L140" s="145">
        <v>0</v>
      </c>
      <c r="M140" s="145">
        <f>M7</f>
        <v>0</v>
      </c>
      <c r="N140" s="145">
        <f>N7</f>
        <v>0</v>
      </c>
      <c r="O140" s="145">
        <f>O7</f>
        <v>0</v>
      </c>
      <c r="P140" s="145">
        <f>P7</f>
        <v>0</v>
      </c>
      <c r="Q140" s="145">
        <v>0</v>
      </c>
      <c r="R140" s="148">
        <f t="shared" si="366"/>
        <v>0</v>
      </c>
      <c r="S140" s="7" t="s">
        <v>24</v>
      </c>
      <c r="T140" s="174">
        <v>20000</v>
      </c>
      <c r="U140" s="190"/>
      <c r="V140" s="235">
        <v>0</v>
      </c>
      <c r="W140" s="235">
        <v>0</v>
      </c>
      <c r="X140" s="235">
        <v>0</v>
      </c>
      <c r="Y140" s="235">
        <v>0</v>
      </c>
      <c r="Z140" s="235">
        <v>0</v>
      </c>
      <c r="AA140" s="235">
        <v>0</v>
      </c>
      <c r="AB140" s="235">
        <v>0</v>
      </c>
      <c r="AC140" s="235">
        <v>0</v>
      </c>
      <c r="AD140" s="235">
        <v>0</v>
      </c>
      <c r="AE140" s="235">
        <f>$T$140</f>
        <v>20000</v>
      </c>
      <c r="AF140" s="235">
        <f>$T$140</f>
        <v>20000</v>
      </c>
      <c r="AG140" s="235">
        <f>$T$140</f>
        <v>20000</v>
      </c>
      <c r="AH140" s="237">
        <f t="shared" si="368"/>
        <v>60000</v>
      </c>
      <c r="AI140" s="7" t="s">
        <v>24</v>
      </c>
      <c r="AJ140" s="174">
        <v>35000</v>
      </c>
      <c r="AK140" s="190"/>
      <c r="AL140" s="349">
        <f>$AJ$140</f>
        <v>35000</v>
      </c>
      <c r="AM140" s="349">
        <f t="shared" ref="AM140:AW140" si="375">$AJ$140</f>
        <v>35000</v>
      </c>
      <c r="AN140" s="349">
        <f t="shared" si="375"/>
        <v>35000</v>
      </c>
      <c r="AO140" s="349">
        <f t="shared" si="375"/>
        <v>35000</v>
      </c>
      <c r="AP140" s="349">
        <f t="shared" si="375"/>
        <v>35000</v>
      </c>
      <c r="AQ140" s="349">
        <f t="shared" si="375"/>
        <v>35000</v>
      </c>
      <c r="AR140" s="349">
        <f t="shared" si="375"/>
        <v>35000</v>
      </c>
      <c r="AS140" s="349">
        <f t="shared" si="375"/>
        <v>35000</v>
      </c>
      <c r="AT140" s="349">
        <f t="shared" si="375"/>
        <v>35000</v>
      </c>
      <c r="AU140" s="349">
        <f t="shared" si="375"/>
        <v>35000</v>
      </c>
      <c r="AV140" s="349">
        <f t="shared" si="375"/>
        <v>35000</v>
      </c>
      <c r="AW140" s="349">
        <f t="shared" si="375"/>
        <v>35000</v>
      </c>
      <c r="AX140" s="350">
        <f t="shared" si="370"/>
        <v>420000</v>
      </c>
      <c r="AY140" s="7" t="s">
        <v>24</v>
      </c>
      <c r="AZ140" s="174">
        <f>(AJ140*1.5)+AJ140</f>
        <v>87500</v>
      </c>
      <c r="BA140" s="190"/>
      <c r="BB140" s="437">
        <f>$AZ$140</f>
        <v>87500</v>
      </c>
      <c r="BC140" s="437">
        <f t="shared" ref="BC140:BM140" si="376">$AZ$140</f>
        <v>87500</v>
      </c>
      <c r="BD140" s="437">
        <f t="shared" si="376"/>
        <v>87500</v>
      </c>
      <c r="BE140" s="437">
        <f t="shared" si="376"/>
        <v>87500</v>
      </c>
      <c r="BF140" s="437">
        <f t="shared" si="376"/>
        <v>87500</v>
      </c>
      <c r="BG140" s="437">
        <f t="shared" si="376"/>
        <v>87500</v>
      </c>
      <c r="BH140" s="437">
        <f t="shared" si="376"/>
        <v>87500</v>
      </c>
      <c r="BI140" s="437">
        <f t="shared" si="376"/>
        <v>87500</v>
      </c>
      <c r="BJ140" s="437">
        <f t="shared" si="376"/>
        <v>87500</v>
      </c>
      <c r="BK140" s="437">
        <f t="shared" si="376"/>
        <v>87500</v>
      </c>
      <c r="BL140" s="437">
        <f t="shared" si="376"/>
        <v>87500</v>
      </c>
      <c r="BM140" s="437">
        <f t="shared" si="376"/>
        <v>87500</v>
      </c>
      <c r="BN140" s="438">
        <f t="shared" si="372"/>
        <v>1050000</v>
      </c>
      <c r="BO140" s="7" t="s">
        <v>24</v>
      </c>
      <c r="BP140" s="174">
        <f t="shared" ref="BP140:BP146" si="377">AZ140</f>
        <v>87500</v>
      </c>
      <c r="BQ140" s="190"/>
      <c r="BR140" s="437">
        <f>$BP$140</f>
        <v>87500</v>
      </c>
      <c r="BS140" s="437">
        <f t="shared" ref="BS140:CC140" si="378">$BP$140</f>
        <v>87500</v>
      </c>
      <c r="BT140" s="437">
        <f t="shared" si="378"/>
        <v>87500</v>
      </c>
      <c r="BU140" s="437">
        <f t="shared" si="378"/>
        <v>87500</v>
      </c>
      <c r="BV140" s="437">
        <f t="shared" si="378"/>
        <v>87500</v>
      </c>
      <c r="BW140" s="437">
        <f t="shared" si="378"/>
        <v>87500</v>
      </c>
      <c r="BX140" s="437">
        <f t="shared" si="378"/>
        <v>87500</v>
      </c>
      <c r="BY140" s="437">
        <f t="shared" si="378"/>
        <v>87500</v>
      </c>
      <c r="BZ140" s="437">
        <f t="shared" si="378"/>
        <v>87500</v>
      </c>
      <c r="CA140" s="437">
        <f t="shared" si="378"/>
        <v>87500</v>
      </c>
      <c r="CB140" s="437">
        <f t="shared" si="378"/>
        <v>87500</v>
      </c>
      <c r="CC140" s="437">
        <f t="shared" si="378"/>
        <v>87500</v>
      </c>
      <c r="CD140" s="438">
        <f t="shared" si="374"/>
        <v>1050000</v>
      </c>
    </row>
    <row r="141" spans="2:82" outlineLevel="1" x14ac:dyDescent="0.2">
      <c r="B141" s="43" t="s">
        <v>142</v>
      </c>
      <c r="C141" s="7" t="s">
        <v>24</v>
      </c>
      <c r="D141" s="174">
        <v>0</v>
      </c>
      <c r="E141" s="190"/>
      <c r="F141" s="145">
        <v>0</v>
      </c>
      <c r="G141" s="145">
        <v>0</v>
      </c>
      <c r="H141" s="145">
        <v>0</v>
      </c>
      <c r="I141" s="145">
        <v>0</v>
      </c>
      <c r="J141" s="145">
        <v>0</v>
      </c>
      <c r="K141" s="145">
        <v>0</v>
      </c>
      <c r="L141" s="145">
        <v>0</v>
      </c>
      <c r="M141" s="145">
        <f t="shared" si="365"/>
        <v>0</v>
      </c>
      <c r="N141" s="145">
        <f t="shared" si="365"/>
        <v>0</v>
      </c>
      <c r="O141" s="145">
        <f t="shared" si="365"/>
        <v>0</v>
      </c>
      <c r="P141" s="145">
        <f t="shared" si="365"/>
        <v>0</v>
      </c>
      <c r="Q141" s="145">
        <f t="shared" si="365"/>
        <v>0</v>
      </c>
      <c r="R141" s="148">
        <f t="shared" si="366"/>
        <v>0</v>
      </c>
      <c r="S141" s="7" t="s">
        <v>24</v>
      </c>
      <c r="T141" s="174">
        <v>0</v>
      </c>
      <c r="U141" s="190"/>
      <c r="V141" s="235">
        <v>0</v>
      </c>
      <c r="W141" s="235">
        <v>0</v>
      </c>
      <c r="X141" s="235">
        <v>0</v>
      </c>
      <c r="Y141" s="235">
        <v>0</v>
      </c>
      <c r="Z141" s="235">
        <v>0</v>
      </c>
      <c r="AA141" s="235">
        <f t="shared" si="367"/>
        <v>0</v>
      </c>
      <c r="AB141" s="235">
        <f t="shared" si="367"/>
        <v>0</v>
      </c>
      <c r="AC141" s="235">
        <f t="shared" si="367"/>
        <v>0</v>
      </c>
      <c r="AD141" s="235">
        <f t="shared" si="367"/>
        <v>0</v>
      </c>
      <c r="AE141" s="235">
        <f t="shared" si="367"/>
        <v>0</v>
      </c>
      <c r="AF141" s="235">
        <f t="shared" si="367"/>
        <v>0</v>
      </c>
      <c r="AG141" s="235">
        <f t="shared" si="367"/>
        <v>0</v>
      </c>
      <c r="AH141" s="237">
        <f t="shared" si="368"/>
        <v>0</v>
      </c>
      <c r="AI141" s="7" t="s">
        <v>24</v>
      </c>
      <c r="AJ141" s="174">
        <v>5000</v>
      </c>
      <c r="AK141" s="190"/>
      <c r="AL141" s="349">
        <f>$AJ$141</f>
        <v>5000</v>
      </c>
      <c r="AM141" s="349">
        <v>3000</v>
      </c>
      <c r="AN141" s="349">
        <v>3000</v>
      </c>
      <c r="AO141" s="349">
        <v>3000</v>
      </c>
      <c r="AP141" s="349">
        <v>3000</v>
      </c>
      <c r="AQ141" s="349">
        <v>3000</v>
      </c>
      <c r="AR141" s="349">
        <v>3000</v>
      </c>
      <c r="AS141" s="349">
        <v>3000</v>
      </c>
      <c r="AT141" s="349">
        <v>3000</v>
      </c>
      <c r="AU141" s="349">
        <v>3000</v>
      </c>
      <c r="AV141" s="349">
        <v>3000</v>
      </c>
      <c r="AW141" s="349">
        <v>3000</v>
      </c>
      <c r="AX141" s="350">
        <f t="shared" si="370"/>
        <v>38000</v>
      </c>
      <c r="AY141" s="7" t="s">
        <v>24</v>
      </c>
      <c r="AZ141" s="174">
        <f>(AJ141*2)+AJ141</f>
        <v>15000</v>
      </c>
      <c r="BA141" s="190"/>
      <c r="BB141" s="437">
        <f>$AZ$141</f>
        <v>15000</v>
      </c>
      <c r="BC141" s="437">
        <f t="shared" ref="BC141:BM141" si="379">$AZ$141</f>
        <v>15000</v>
      </c>
      <c r="BD141" s="437">
        <f t="shared" si="379"/>
        <v>15000</v>
      </c>
      <c r="BE141" s="437">
        <f t="shared" si="379"/>
        <v>15000</v>
      </c>
      <c r="BF141" s="437">
        <f t="shared" si="379"/>
        <v>15000</v>
      </c>
      <c r="BG141" s="437">
        <f t="shared" si="379"/>
        <v>15000</v>
      </c>
      <c r="BH141" s="437">
        <f t="shared" si="379"/>
        <v>15000</v>
      </c>
      <c r="BI141" s="437">
        <f t="shared" si="379"/>
        <v>15000</v>
      </c>
      <c r="BJ141" s="437">
        <f t="shared" si="379"/>
        <v>15000</v>
      </c>
      <c r="BK141" s="437">
        <f t="shared" si="379"/>
        <v>15000</v>
      </c>
      <c r="BL141" s="437">
        <f t="shared" si="379"/>
        <v>15000</v>
      </c>
      <c r="BM141" s="437">
        <f t="shared" si="379"/>
        <v>15000</v>
      </c>
      <c r="BN141" s="438">
        <f t="shared" si="372"/>
        <v>180000</v>
      </c>
      <c r="BO141" s="7" t="s">
        <v>24</v>
      </c>
      <c r="BP141" s="174">
        <f t="shared" si="377"/>
        <v>15000</v>
      </c>
      <c r="BQ141" s="190"/>
      <c r="BR141" s="437">
        <f>$BP$141</f>
        <v>15000</v>
      </c>
      <c r="BS141" s="437">
        <f t="shared" ref="BS141:CC141" si="380">$BP$141</f>
        <v>15000</v>
      </c>
      <c r="BT141" s="437">
        <f t="shared" si="380"/>
        <v>15000</v>
      </c>
      <c r="BU141" s="437">
        <f t="shared" si="380"/>
        <v>15000</v>
      </c>
      <c r="BV141" s="437">
        <f t="shared" si="380"/>
        <v>15000</v>
      </c>
      <c r="BW141" s="437">
        <f t="shared" si="380"/>
        <v>15000</v>
      </c>
      <c r="BX141" s="437">
        <f t="shared" si="380"/>
        <v>15000</v>
      </c>
      <c r="BY141" s="437">
        <f t="shared" si="380"/>
        <v>15000</v>
      </c>
      <c r="BZ141" s="437">
        <f t="shared" si="380"/>
        <v>15000</v>
      </c>
      <c r="CA141" s="437">
        <f t="shared" si="380"/>
        <v>15000</v>
      </c>
      <c r="CB141" s="437">
        <f t="shared" si="380"/>
        <v>15000</v>
      </c>
      <c r="CC141" s="437">
        <f t="shared" si="380"/>
        <v>15000</v>
      </c>
      <c r="CD141" s="438">
        <f t="shared" si="374"/>
        <v>180000</v>
      </c>
    </row>
    <row r="142" spans="2:82" outlineLevel="1" x14ac:dyDescent="0.2">
      <c r="B142" s="82" t="s">
        <v>141</v>
      </c>
      <c r="C142" s="7" t="s">
        <v>24</v>
      </c>
      <c r="D142" s="174">
        <v>0</v>
      </c>
      <c r="E142" s="190"/>
      <c r="F142" s="145">
        <v>0</v>
      </c>
      <c r="G142" s="145">
        <v>0</v>
      </c>
      <c r="H142" s="145">
        <v>0</v>
      </c>
      <c r="I142" s="145">
        <v>0</v>
      </c>
      <c r="J142" s="145">
        <v>0</v>
      </c>
      <c r="K142" s="145">
        <v>0</v>
      </c>
      <c r="L142" s="145">
        <v>0</v>
      </c>
      <c r="M142" s="145">
        <f>$D142</f>
        <v>0</v>
      </c>
      <c r="N142" s="145">
        <f t="shared" si="365"/>
        <v>0</v>
      </c>
      <c r="O142" s="145">
        <f t="shared" si="365"/>
        <v>0</v>
      </c>
      <c r="P142" s="145">
        <f t="shared" si="365"/>
        <v>0</v>
      </c>
      <c r="Q142" s="146">
        <f t="shared" si="365"/>
        <v>0</v>
      </c>
      <c r="R142" s="148">
        <f t="shared" si="366"/>
        <v>0</v>
      </c>
      <c r="S142" s="7" t="s">
        <v>24</v>
      </c>
      <c r="T142" s="174">
        <v>0</v>
      </c>
      <c r="U142" s="190"/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f t="shared" ref="AA142:AG144" si="381">$T142</f>
        <v>0</v>
      </c>
      <c r="AB142" s="235">
        <f t="shared" si="381"/>
        <v>0</v>
      </c>
      <c r="AC142" s="235">
        <f t="shared" si="381"/>
        <v>0</v>
      </c>
      <c r="AD142" s="235">
        <f t="shared" si="381"/>
        <v>0</v>
      </c>
      <c r="AE142" s="235">
        <f t="shared" si="381"/>
        <v>0</v>
      </c>
      <c r="AF142" s="235">
        <f t="shared" si="381"/>
        <v>0</v>
      </c>
      <c r="AG142" s="235">
        <f t="shared" si="381"/>
        <v>0</v>
      </c>
      <c r="AH142" s="237">
        <f t="shared" si="368"/>
        <v>0</v>
      </c>
      <c r="AI142" s="7" t="s">
        <v>24</v>
      </c>
      <c r="AJ142" s="174">
        <v>500</v>
      </c>
      <c r="AK142" s="190"/>
      <c r="AL142" s="349">
        <f>$AJ$142</f>
        <v>500</v>
      </c>
      <c r="AM142" s="349">
        <f t="shared" ref="AM142:AW142" si="382">$AJ$142</f>
        <v>500</v>
      </c>
      <c r="AN142" s="349">
        <f t="shared" si="382"/>
        <v>500</v>
      </c>
      <c r="AO142" s="349">
        <f t="shared" si="382"/>
        <v>500</v>
      </c>
      <c r="AP142" s="349">
        <f t="shared" si="382"/>
        <v>500</v>
      </c>
      <c r="AQ142" s="349">
        <f t="shared" si="382"/>
        <v>500</v>
      </c>
      <c r="AR142" s="349">
        <f t="shared" si="382"/>
        <v>500</v>
      </c>
      <c r="AS142" s="349">
        <f t="shared" si="382"/>
        <v>500</v>
      </c>
      <c r="AT142" s="349">
        <f t="shared" si="382"/>
        <v>500</v>
      </c>
      <c r="AU142" s="349">
        <f t="shared" si="382"/>
        <v>500</v>
      </c>
      <c r="AV142" s="349">
        <f t="shared" si="382"/>
        <v>500</v>
      </c>
      <c r="AW142" s="349">
        <f t="shared" si="382"/>
        <v>500</v>
      </c>
      <c r="AX142" s="350">
        <f t="shared" si="370"/>
        <v>6000</v>
      </c>
      <c r="AY142" s="7" t="s">
        <v>24</v>
      </c>
      <c r="AZ142" s="174">
        <f>(AJ142*1)+AJ142</f>
        <v>1000</v>
      </c>
      <c r="BA142" s="190"/>
      <c r="BB142" s="437">
        <f>$AZ$142</f>
        <v>1000</v>
      </c>
      <c r="BC142" s="437">
        <f t="shared" ref="BC142:BM142" si="383">$AZ$142</f>
        <v>1000</v>
      </c>
      <c r="BD142" s="437">
        <f t="shared" si="383"/>
        <v>1000</v>
      </c>
      <c r="BE142" s="437">
        <f t="shared" si="383"/>
        <v>1000</v>
      </c>
      <c r="BF142" s="437">
        <f t="shared" si="383"/>
        <v>1000</v>
      </c>
      <c r="BG142" s="437">
        <f t="shared" si="383"/>
        <v>1000</v>
      </c>
      <c r="BH142" s="437">
        <f t="shared" si="383"/>
        <v>1000</v>
      </c>
      <c r="BI142" s="437">
        <f t="shared" si="383"/>
        <v>1000</v>
      </c>
      <c r="BJ142" s="437">
        <f t="shared" si="383"/>
        <v>1000</v>
      </c>
      <c r="BK142" s="437">
        <f t="shared" si="383"/>
        <v>1000</v>
      </c>
      <c r="BL142" s="437">
        <f t="shared" si="383"/>
        <v>1000</v>
      </c>
      <c r="BM142" s="437">
        <f t="shared" si="383"/>
        <v>1000</v>
      </c>
      <c r="BN142" s="438">
        <f t="shared" si="372"/>
        <v>12000</v>
      </c>
      <c r="BO142" s="7" t="s">
        <v>24</v>
      </c>
      <c r="BP142" s="174">
        <f t="shared" si="377"/>
        <v>1000</v>
      </c>
      <c r="BQ142" s="190"/>
      <c r="BR142" s="437">
        <f>$BP$142</f>
        <v>1000</v>
      </c>
      <c r="BS142" s="437">
        <f t="shared" ref="BS142:CC142" si="384">$BP$142</f>
        <v>1000</v>
      </c>
      <c r="BT142" s="437">
        <f t="shared" si="384"/>
        <v>1000</v>
      </c>
      <c r="BU142" s="437">
        <f t="shared" si="384"/>
        <v>1000</v>
      </c>
      <c r="BV142" s="437">
        <f t="shared" si="384"/>
        <v>1000</v>
      </c>
      <c r="BW142" s="437">
        <f t="shared" si="384"/>
        <v>1000</v>
      </c>
      <c r="BX142" s="437">
        <f t="shared" si="384"/>
        <v>1000</v>
      </c>
      <c r="BY142" s="437">
        <f t="shared" si="384"/>
        <v>1000</v>
      </c>
      <c r="BZ142" s="437">
        <f t="shared" si="384"/>
        <v>1000</v>
      </c>
      <c r="CA142" s="437">
        <f t="shared" si="384"/>
        <v>1000</v>
      </c>
      <c r="CB142" s="437">
        <f t="shared" si="384"/>
        <v>1000</v>
      </c>
      <c r="CC142" s="437">
        <f t="shared" si="384"/>
        <v>1000</v>
      </c>
      <c r="CD142" s="438">
        <f t="shared" si="374"/>
        <v>12000</v>
      </c>
    </row>
    <row r="143" spans="2:82" outlineLevel="1" x14ac:dyDescent="0.2">
      <c r="B143" s="82" t="s">
        <v>143</v>
      </c>
      <c r="C143" s="7" t="s">
        <v>24</v>
      </c>
      <c r="D143" s="174">
        <v>0</v>
      </c>
      <c r="E143" s="190"/>
      <c r="F143" s="145">
        <v>0</v>
      </c>
      <c r="G143" s="145">
        <v>0</v>
      </c>
      <c r="H143" s="145">
        <v>0</v>
      </c>
      <c r="I143" s="145">
        <v>0</v>
      </c>
      <c r="J143" s="145">
        <v>0</v>
      </c>
      <c r="K143" s="145">
        <v>0</v>
      </c>
      <c r="L143" s="145">
        <v>0</v>
      </c>
      <c r="M143" s="145">
        <f t="shared" si="365"/>
        <v>0</v>
      </c>
      <c r="N143" s="145">
        <f t="shared" si="365"/>
        <v>0</v>
      </c>
      <c r="O143" s="145">
        <f t="shared" si="365"/>
        <v>0</v>
      </c>
      <c r="P143" s="145">
        <f t="shared" si="365"/>
        <v>0</v>
      </c>
      <c r="Q143" s="146">
        <f t="shared" si="365"/>
        <v>0</v>
      </c>
      <c r="R143" s="148">
        <f t="shared" si="366"/>
        <v>0</v>
      </c>
      <c r="S143" s="7" t="s">
        <v>24</v>
      </c>
      <c r="T143" s="174">
        <v>0</v>
      </c>
      <c r="U143" s="190"/>
      <c r="V143" s="235">
        <v>0</v>
      </c>
      <c r="W143" s="235">
        <v>0</v>
      </c>
      <c r="X143" s="235">
        <v>0</v>
      </c>
      <c r="Y143" s="235">
        <v>0</v>
      </c>
      <c r="Z143" s="235">
        <v>0</v>
      </c>
      <c r="AA143" s="235">
        <v>0</v>
      </c>
      <c r="AB143" s="235">
        <f t="shared" si="381"/>
        <v>0</v>
      </c>
      <c r="AC143" s="235">
        <f t="shared" si="381"/>
        <v>0</v>
      </c>
      <c r="AD143" s="235">
        <f t="shared" si="381"/>
        <v>0</v>
      </c>
      <c r="AE143" s="235">
        <f t="shared" si="381"/>
        <v>0</v>
      </c>
      <c r="AF143" s="235">
        <f t="shared" si="381"/>
        <v>0</v>
      </c>
      <c r="AG143" s="235">
        <f t="shared" si="381"/>
        <v>0</v>
      </c>
      <c r="AH143" s="237">
        <f t="shared" si="368"/>
        <v>0</v>
      </c>
      <c r="AI143" s="7" t="s">
        <v>24</v>
      </c>
      <c r="AJ143" s="174">
        <v>5000</v>
      </c>
      <c r="AK143" s="190"/>
      <c r="AL143" s="349">
        <f>$AJ$143</f>
        <v>5000</v>
      </c>
      <c r="AM143" s="349">
        <f t="shared" ref="AM143:AW143" si="385">$AJ$143</f>
        <v>5000</v>
      </c>
      <c r="AN143" s="349">
        <f t="shared" si="385"/>
        <v>5000</v>
      </c>
      <c r="AO143" s="349">
        <f t="shared" si="385"/>
        <v>5000</v>
      </c>
      <c r="AP143" s="349">
        <f t="shared" si="385"/>
        <v>5000</v>
      </c>
      <c r="AQ143" s="349">
        <f t="shared" si="385"/>
        <v>5000</v>
      </c>
      <c r="AR143" s="349">
        <f t="shared" si="385"/>
        <v>5000</v>
      </c>
      <c r="AS143" s="349">
        <f t="shared" si="385"/>
        <v>5000</v>
      </c>
      <c r="AT143" s="349">
        <f t="shared" si="385"/>
        <v>5000</v>
      </c>
      <c r="AU143" s="349">
        <f t="shared" si="385"/>
        <v>5000</v>
      </c>
      <c r="AV143" s="349">
        <f t="shared" si="385"/>
        <v>5000</v>
      </c>
      <c r="AW143" s="349">
        <f t="shared" si="385"/>
        <v>5000</v>
      </c>
      <c r="AX143" s="350">
        <f t="shared" si="370"/>
        <v>60000</v>
      </c>
      <c r="AY143" s="7" t="s">
        <v>24</v>
      </c>
      <c r="AZ143" s="174">
        <f>(AJ143*1)+AJ143</f>
        <v>10000</v>
      </c>
      <c r="BA143" s="190"/>
      <c r="BB143" s="437">
        <f>$AZ$143</f>
        <v>10000</v>
      </c>
      <c r="BC143" s="437">
        <f t="shared" ref="BC143:BM143" si="386">$AZ$143</f>
        <v>10000</v>
      </c>
      <c r="BD143" s="437">
        <f t="shared" si="386"/>
        <v>10000</v>
      </c>
      <c r="BE143" s="437">
        <f t="shared" si="386"/>
        <v>10000</v>
      </c>
      <c r="BF143" s="437">
        <f t="shared" si="386"/>
        <v>10000</v>
      </c>
      <c r="BG143" s="437">
        <f t="shared" si="386"/>
        <v>10000</v>
      </c>
      <c r="BH143" s="437">
        <f t="shared" si="386"/>
        <v>10000</v>
      </c>
      <c r="BI143" s="437">
        <f t="shared" si="386"/>
        <v>10000</v>
      </c>
      <c r="BJ143" s="437">
        <f t="shared" si="386"/>
        <v>10000</v>
      </c>
      <c r="BK143" s="437">
        <f t="shared" si="386"/>
        <v>10000</v>
      </c>
      <c r="BL143" s="437">
        <f t="shared" si="386"/>
        <v>10000</v>
      </c>
      <c r="BM143" s="437">
        <f t="shared" si="386"/>
        <v>10000</v>
      </c>
      <c r="BN143" s="438">
        <f t="shared" si="372"/>
        <v>120000</v>
      </c>
      <c r="BO143" s="7" t="s">
        <v>24</v>
      </c>
      <c r="BP143" s="174">
        <f t="shared" si="377"/>
        <v>10000</v>
      </c>
      <c r="BQ143" s="190"/>
      <c r="BR143" s="437">
        <f>$BP$143</f>
        <v>10000</v>
      </c>
      <c r="BS143" s="437">
        <f t="shared" ref="BS143:CC143" si="387">$BP$143</f>
        <v>10000</v>
      </c>
      <c r="BT143" s="437">
        <f t="shared" si="387"/>
        <v>10000</v>
      </c>
      <c r="BU143" s="437">
        <f t="shared" si="387"/>
        <v>10000</v>
      </c>
      <c r="BV143" s="437">
        <f t="shared" si="387"/>
        <v>10000</v>
      </c>
      <c r="BW143" s="437">
        <f t="shared" si="387"/>
        <v>10000</v>
      </c>
      <c r="BX143" s="437">
        <f t="shared" si="387"/>
        <v>10000</v>
      </c>
      <c r="BY143" s="437">
        <f t="shared" si="387"/>
        <v>10000</v>
      </c>
      <c r="BZ143" s="437">
        <f t="shared" si="387"/>
        <v>10000</v>
      </c>
      <c r="CA143" s="437">
        <f t="shared" si="387"/>
        <v>10000</v>
      </c>
      <c r="CB143" s="437">
        <f t="shared" si="387"/>
        <v>10000</v>
      </c>
      <c r="CC143" s="437">
        <f t="shared" si="387"/>
        <v>10000</v>
      </c>
      <c r="CD143" s="438">
        <f t="shared" si="374"/>
        <v>120000</v>
      </c>
    </row>
    <row r="144" spans="2:82" outlineLevel="1" x14ac:dyDescent="0.2">
      <c r="B144" s="82" t="s">
        <v>144</v>
      </c>
      <c r="C144" s="7" t="s">
        <v>24</v>
      </c>
      <c r="D144" s="174">
        <v>0</v>
      </c>
      <c r="E144" s="190"/>
      <c r="F144" s="145">
        <v>0</v>
      </c>
      <c r="G144" s="145">
        <v>0</v>
      </c>
      <c r="H144" s="145">
        <v>0</v>
      </c>
      <c r="I144" s="145">
        <v>0</v>
      </c>
      <c r="J144" s="145">
        <v>0</v>
      </c>
      <c r="K144" s="145">
        <v>0</v>
      </c>
      <c r="L144" s="145">
        <v>0</v>
      </c>
      <c r="M144" s="145">
        <f t="shared" si="365"/>
        <v>0</v>
      </c>
      <c r="N144" s="145">
        <f t="shared" si="365"/>
        <v>0</v>
      </c>
      <c r="O144" s="145">
        <f t="shared" si="365"/>
        <v>0</v>
      </c>
      <c r="P144" s="145">
        <f t="shared" si="365"/>
        <v>0</v>
      </c>
      <c r="Q144" s="146">
        <f t="shared" si="365"/>
        <v>0</v>
      </c>
      <c r="R144" s="148">
        <f t="shared" si="366"/>
        <v>0</v>
      </c>
      <c r="S144" s="7" t="s">
        <v>24</v>
      </c>
      <c r="T144" s="174">
        <v>0</v>
      </c>
      <c r="U144" s="190"/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235">
        <f t="shared" si="381"/>
        <v>0</v>
      </c>
      <c r="AC144" s="235">
        <f t="shared" si="381"/>
        <v>0</v>
      </c>
      <c r="AD144" s="235">
        <f t="shared" si="381"/>
        <v>0</v>
      </c>
      <c r="AE144" s="235">
        <f t="shared" si="381"/>
        <v>0</v>
      </c>
      <c r="AF144" s="235">
        <f t="shared" si="381"/>
        <v>0</v>
      </c>
      <c r="AG144" s="235">
        <f t="shared" si="381"/>
        <v>0</v>
      </c>
      <c r="AH144" s="237">
        <f t="shared" si="368"/>
        <v>0</v>
      </c>
      <c r="AI144" s="7" t="s">
        <v>24</v>
      </c>
      <c r="AJ144" s="174">
        <v>10000</v>
      </c>
      <c r="AK144" s="190"/>
      <c r="AL144" s="349">
        <f>$AJ$144</f>
        <v>10000</v>
      </c>
      <c r="AM144" s="349">
        <f t="shared" ref="AM144:AW144" si="388">$AJ$144</f>
        <v>10000</v>
      </c>
      <c r="AN144" s="349">
        <f t="shared" si="388"/>
        <v>10000</v>
      </c>
      <c r="AO144" s="349">
        <f t="shared" si="388"/>
        <v>10000</v>
      </c>
      <c r="AP144" s="349">
        <f t="shared" si="388"/>
        <v>10000</v>
      </c>
      <c r="AQ144" s="349">
        <f t="shared" si="388"/>
        <v>10000</v>
      </c>
      <c r="AR144" s="349">
        <f t="shared" si="388"/>
        <v>10000</v>
      </c>
      <c r="AS144" s="349">
        <f t="shared" si="388"/>
        <v>10000</v>
      </c>
      <c r="AT144" s="349">
        <f t="shared" si="388"/>
        <v>10000</v>
      </c>
      <c r="AU144" s="349">
        <f t="shared" si="388"/>
        <v>10000</v>
      </c>
      <c r="AV144" s="349">
        <f t="shared" si="388"/>
        <v>10000</v>
      </c>
      <c r="AW144" s="349">
        <f t="shared" si="388"/>
        <v>10000</v>
      </c>
      <c r="AX144" s="350">
        <f t="shared" si="370"/>
        <v>120000</v>
      </c>
      <c r="AY144" s="7" t="s">
        <v>24</v>
      </c>
      <c r="AZ144" s="174">
        <f>(AJ144*10)+AJ144</f>
        <v>110000</v>
      </c>
      <c r="BA144" s="190"/>
      <c r="BB144" s="437">
        <f>$AZ$144</f>
        <v>110000</v>
      </c>
      <c r="BC144" s="437">
        <f t="shared" ref="BC144:BM144" si="389">$AZ$144</f>
        <v>110000</v>
      </c>
      <c r="BD144" s="437">
        <f t="shared" si="389"/>
        <v>110000</v>
      </c>
      <c r="BE144" s="437">
        <f t="shared" si="389"/>
        <v>110000</v>
      </c>
      <c r="BF144" s="437">
        <f t="shared" si="389"/>
        <v>110000</v>
      </c>
      <c r="BG144" s="437">
        <f t="shared" si="389"/>
        <v>110000</v>
      </c>
      <c r="BH144" s="437">
        <f t="shared" si="389"/>
        <v>110000</v>
      </c>
      <c r="BI144" s="437">
        <f t="shared" si="389"/>
        <v>110000</v>
      </c>
      <c r="BJ144" s="437">
        <f t="shared" si="389"/>
        <v>110000</v>
      </c>
      <c r="BK144" s="437">
        <f t="shared" si="389"/>
        <v>110000</v>
      </c>
      <c r="BL144" s="437">
        <f t="shared" si="389"/>
        <v>110000</v>
      </c>
      <c r="BM144" s="437">
        <f t="shared" si="389"/>
        <v>110000</v>
      </c>
      <c r="BN144" s="438">
        <f t="shared" si="372"/>
        <v>1320000</v>
      </c>
      <c r="BO144" s="7" t="s">
        <v>24</v>
      </c>
      <c r="BP144" s="174">
        <f t="shared" si="377"/>
        <v>110000</v>
      </c>
      <c r="BQ144" s="190"/>
      <c r="BR144" s="437">
        <f>$BP$144</f>
        <v>110000</v>
      </c>
      <c r="BS144" s="437">
        <f t="shared" ref="BS144:CC144" si="390">$BP$144</f>
        <v>110000</v>
      </c>
      <c r="BT144" s="437">
        <f t="shared" si="390"/>
        <v>110000</v>
      </c>
      <c r="BU144" s="437">
        <f t="shared" si="390"/>
        <v>110000</v>
      </c>
      <c r="BV144" s="437">
        <f t="shared" si="390"/>
        <v>110000</v>
      </c>
      <c r="BW144" s="437">
        <f t="shared" si="390"/>
        <v>110000</v>
      </c>
      <c r="BX144" s="437">
        <f t="shared" si="390"/>
        <v>110000</v>
      </c>
      <c r="BY144" s="437">
        <f t="shared" si="390"/>
        <v>110000</v>
      </c>
      <c r="BZ144" s="437">
        <f t="shared" si="390"/>
        <v>110000</v>
      </c>
      <c r="CA144" s="437">
        <f t="shared" si="390"/>
        <v>110000</v>
      </c>
      <c r="CB144" s="437">
        <f t="shared" si="390"/>
        <v>110000</v>
      </c>
      <c r="CC144" s="437">
        <f t="shared" si="390"/>
        <v>110000</v>
      </c>
      <c r="CD144" s="438">
        <f t="shared" si="374"/>
        <v>1320000</v>
      </c>
    </row>
    <row r="145" spans="2:82" outlineLevel="1" x14ac:dyDescent="0.2">
      <c r="B145" s="82" t="s">
        <v>265</v>
      </c>
      <c r="C145" s="7" t="s">
        <v>24</v>
      </c>
      <c r="D145" s="174">
        <v>0</v>
      </c>
      <c r="E145" s="190"/>
      <c r="F145" s="145">
        <v>0</v>
      </c>
      <c r="G145" s="145">
        <v>0</v>
      </c>
      <c r="H145" s="145">
        <v>0</v>
      </c>
      <c r="I145" s="145">
        <v>0</v>
      </c>
      <c r="J145" s="145">
        <v>0</v>
      </c>
      <c r="K145" s="145">
        <v>0</v>
      </c>
      <c r="L145" s="145">
        <v>0</v>
      </c>
      <c r="M145" s="145">
        <f t="shared" si="365"/>
        <v>0</v>
      </c>
      <c r="N145" s="145">
        <f t="shared" si="365"/>
        <v>0</v>
      </c>
      <c r="O145" s="145">
        <f t="shared" si="365"/>
        <v>0</v>
      </c>
      <c r="P145" s="145">
        <f t="shared" si="365"/>
        <v>0</v>
      </c>
      <c r="Q145" s="146">
        <f t="shared" si="365"/>
        <v>0</v>
      </c>
      <c r="R145" s="148">
        <f t="shared" si="366"/>
        <v>0</v>
      </c>
      <c r="S145" s="7" t="s">
        <v>24</v>
      </c>
      <c r="T145" s="174">
        <v>5000</v>
      </c>
      <c r="U145" s="190"/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f t="shared" ref="AB145:AG145" si="391">$T$145</f>
        <v>5000</v>
      </c>
      <c r="AC145" s="235">
        <f t="shared" si="391"/>
        <v>5000</v>
      </c>
      <c r="AD145" s="235">
        <f t="shared" si="391"/>
        <v>5000</v>
      </c>
      <c r="AE145" s="235">
        <f t="shared" si="391"/>
        <v>5000</v>
      </c>
      <c r="AF145" s="235">
        <f t="shared" si="391"/>
        <v>5000</v>
      </c>
      <c r="AG145" s="235">
        <f t="shared" si="391"/>
        <v>5000</v>
      </c>
      <c r="AH145" s="237">
        <f t="shared" si="368"/>
        <v>30000</v>
      </c>
      <c r="AI145" s="7" t="s">
        <v>24</v>
      </c>
      <c r="AJ145" s="174">
        <v>5000</v>
      </c>
      <c r="AK145" s="190"/>
      <c r="AL145" s="349">
        <f>$AJ$145</f>
        <v>5000</v>
      </c>
      <c r="AM145" s="349">
        <f t="shared" ref="AM145:AW145" si="392">$AJ$145</f>
        <v>5000</v>
      </c>
      <c r="AN145" s="349">
        <f t="shared" si="392"/>
        <v>5000</v>
      </c>
      <c r="AO145" s="349">
        <f t="shared" si="392"/>
        <v>5000</v>
      </c>
      <c r="AP145" s="349">
        <f t="shared" si="392"/>
        <v>5000</v>
      </c>
      <c r="AQ145" s="349">
        <f t="shared" si="392"/>
        <v>5000</v>
      </c>
      <c r="AR145" s="349">
        <f t="shared" si="392"/>
        <v>5000</v>
      </c>
      <c r="AS145" s="349">
        <f t="shared" si="392"/>
        <v>5000</v>
      </c>
      <c r="AT145" s="349">
        <f t="shared" si="392"/>
        <v>5000</v>
      </c>
      <c r="AU145" s="349">
        <f t="shared" si="392"/>
        <v>5000</v>
      </c>
      <c r="AV145" s="349">
        <f t="shared" si="392"/>
        <v>5000</v>
      </c>
      <c r="AW145" s="349">
        <f t="shared" si="392"/>
        <v>5000</v>
      </c>
      <c r="AX145" s="350">
        <f t="shared" si="370"/>
        <v>60000</v>
      </c>
      <c r="AY145" s="7" t="s">
        <v>24</v>
      </c>
      <c r="AZ145" s="174">
        <f>(AJ145*2)+AJ145</f>
        <v>15000</v>
      </c>
      <c r="BA145" s="190"/>
      <c r="BB145" s="437">
        <f>$AZ$145</f>
        <v>15000</v>
      </c>
      <c r="BC145" s="437">
        <f t="shared" ref="BC145:BM145" si="393">$AZ$145</f>
        <v>15000</v>
      </c>
      <c r="BD145" s="437">
        <f t="shared" si="393"/>
        <v>15000</v>
      </c>
      <c r="BE145" s="437">
        <f t="shared" si="393"/>
        <v>15000</v>
      </c>
      <c r="BF145" s="437">
        <f t="shared" si="393"/>
        <v>15000</v>
      </c>
      <c r="BG145" s="437">
        <f t="shared" si="393"/>
        <v>15000</v>
      </c>
      <c r="BH145" s="437">
        <f t="shared" si="393"/>
        <v>15000</v>
      </c>
      <c r="BI145" s="437">
        <f t="shared" si="393"/>
        <v>15000</v>
      </c>
      <c r="BJ145" s="437">
        <f t="shared" si="393"/>
        <v>15000</v>
      </c>
      <c r="BK145" s="437">
        <f t="shared" si="393"/>
        <v>15000</v>
      </c>
      <c r="BL145" s="437">
        <f t="shared" si="393"/>
        <v>15000</v>
      </c>
      <c r="BM145" s="437">
        <f t="shared" si="393"/>
        <v>15000</v>
      </c>
      <c r="BN145" s="438">
        <f t="shared" si="372"/>
        <v>180000</v>
      </c>
      <c r="BO145" s="7" t="s">
        <v>24</v>
      </c>
      <c r="BP145" s="174">
        <f t="shared" si="377"/>
        <v>15000</v>
      </c>
      <c r="BQ145" s="190"/>
      <c r="BR145" s="437">
        <f>$BP$145</f>
        <v>15000</v>
      </c>
      <c r="BS145" s="437">
        <f t="shared" ref="BS145:CC145" si="394">$BP$145</f>
        <v>15000</v>
      </c>
      <c r="BT145" s="437">
        <f t="shared" si="394"/>
        <v>15000</v>
      </c>
      <c r="BU145" s="437">
        <f t="shared" si="394"/>
        <v>15000</v>
      </c>
      <c r="BV145" s="437">
        <f t="shared" si="394"/>
        <v>15000</v>
      </c>
      <c r="BW145" s="437">
        <f t="shared" si="394"/>
        <v>15000</v>
      </c>
      <c r="BX145" s="437">
        <f t="shared" si="394"/>
        <v>15000</v>
      </c>
      <c r="BY145" s="437">
        <f t="shared" si="394"/>
        <v>15000</v>
      </c>
      <c r="BZ145" s="437">
        <f t="shared" si="394"/>
        <v>15000</v>
      </c>
      <c r="CA145" s="437">
        <f t="shared" si="394"/>
        <v>15000</v>
      </c>
      <c r="CB145" s="437">
        <f t="shared" si="394"/>
        <v>15000</v>
      </c>
      <c r="CC145" s="437">
        <f t="shared" si="394"/>
        <v>15000</v>
      </c>
      <c r="CD145" s="438">
        <f t="shared" si="374"/>
        <v>180000</v>
      </c>
    </row>
    <row r="146" spans="2:82" outlineLevel="1" x14ac:dyDescent="0.2">
      <c r="B146" s="82" t="s">
        <v>162</v>
      </c>
      <c r="C146" s="7"/>
      <c r="D146" s="635"/>
      <c r="E146" s="190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8"/>
      <c r="S146" s="7"/>
      <c r="T146" s="635"/>
      <c r="U146" s="190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7"/>
      <c r="AI146" s="7"/>
      <c r="AJ146" s="174">
        <v>5000</v>
      </c>
      <c r="AK146" s="190"/>
      <c r="AL146" s="349">
        <f>$AJ$146</f>
        <v>5000</v>
      </c>
      <c r="AM146" s="349">
        <f t="shared" ref="AM146:AW146" si="395">$AJ$146</f>
        <v>5000</v>
      </c>
      <c r="AN146" s="349">
        <f t="shared" si="395"/>
        <v>5000</v>
      </c>
      <c r="AO146" s="349">
        <f t="shared" si="395"/>
        <v>5000</v>
      </c>
      <c r="AP146" s="349">
        <f t="shared" si="395"/>
        <v>5000</v>
      </c>
      <c r="AQ146" s="349">
        <f t="shared" si="395"/>
        <v>5000</v>
      </c>
      <c r="AR146" s="349">
        <f t="shared" si="395"/>
        <v>5000</v>
      </c>
      <c r="AS146" s="349">
        <f t="shared" si="395"/>
        <v>5000</v>
      </c>
      <c r="AT146" s="349">
        <f t="shared" si="395"/>
        <v>5000</v>
      </c>
      <c r="AU146" s="349">
        <f t="shared" si="395"/>
        <v>5000</v>
      </c>
      <c r="AV146" s="349">
        <f t="shared" si="395"/>
        <v>5000</v>
      </c>
      <c r="AW146" s="349">
        <f t="shared" si="395"/>
        <v>5000</v>
      </c>
      <c r="AX146" s="350">
        <f t="shared" si="370"/>
        <v>60000</v>
      </c>
      <c r="AY146" s="7"/>
      <c r="AZ146" s="174">
        <f>(AJ146*10)+AJ146</f>
        <v>55000</v>
      </c>
      <c r="BA146" s="190"/>
      <c r="BB146" s="437">
        <f>$AZ$146</f>
        <v>55000</v>
      </c>
      <c r="BC146" s="437">
        <f t="shared" ref="BC146:BM146" si="396">$AZ$146</f>
        <v>55000</v>
      </c>
      <c r="BD146" s="437">
        <f t="shared" si="396"/>
        <v>55000</v>
      </c>
      <c r="BE146" s="437">
        <f t="shared" si="396"/>
        <v>55000</v>
      </c>
      <c r="BF146" s="437">
        <f t="shared" si="396"/>
        <v>55000</v>
      </c>
      <c r="BG146" s="437">
        <f t="shared" si="396"/>
        <v>55000</v>
      </c>
      <c r="BH146" s="437">
        <f t="shared" si="396"/>
        <v>55000</v>
      </c>
      <c r="BI146" s="437">
        <f t="shared" si="396"/>
        <v>55000</v>
      </c>
      <c r="BJ146" s="437">
        <f t="shared" si="396"/>
        <v>55000</v>
      </c>
      <c r="BK146" s="437">
        <f t="shared" si="396"/>
        <v>55000</v>
      </c>
      <c r="BL146" s="437">
        <f t="shared" si="396"/>
        <v>55000</v>
      </c>
      <c r="BM146" s="437">
        <f t="shared" si="396"/>
        <v>55000</v>
      </c>
      <c r="BN146" s="438">
        <f t="shared" si="372"/>
        <v>660000</v>
      </c>
      <c r="BO146" s="7"/>
      <c r="BP146" s="174">
        <f t="shared" si="377"/>
        <v>55000</v>
      </c>
      <c r="BQ146" s="190"/>
      <c r="BR146" s="437">
        <f>$BP$146</f>
        <v>55000</v>
      </c>
      <c r="BS146" s="437">
        <f t="shared" ref="BS146:CC146" si="397">$BP$146</f>
        <v>55000</v>
      </c>
      <c r="BT146" s="437">
        <f t="shared" si="397"/>
        <v>55000</v>
      </c>
      <c r="BU146" s="437">
        <f t="shared" si="397"/>
        <v>55000</v>
      </c>
      <c r="BV146" s="437">
        <f t="shared" si="397"/>
        <v>55000</v>
      </c>
      <c r="BW146" s="437">
        <f t="shared" si="397"/>
        <v>55000</v>
      </c>
      <c r="BX146" s="437">
        <f t="shared" si="397"/>
        <v>55000</v>
      </c>
      <c r="BY146" s="437">
        <f t="shared" si="397"/>
        <v>55000</v>
      </c>
      <c r="BZ146" s="437">
        <f t="shared" si="397"/>
        <v>55000</v>
      </c>
      <c r="CA146" s="437">
        <f t="shared" si="397"/>
        <v>55000</v>
      </c>
      <c r="CB146" s="437">
        <f t="shared" si="397"/>
        <v>55000</v>
      </c>
      <c r="CC146" s="437">
        <f t="shared" si="397"/>
        <v>55000</v>
      </c>
      <c r="CD146" s="438"/>
    </row>
    <row r="147" spans="2:82" x14ac:dyDescent="0.2">
      <c r="B147" s="14" t="s">
        <v>44</v>
      </c>
      <c r="C147" s="7"/>
      <c r="D147" s="9"/>
      <c r="E147" s="66"/>
      <c r="F147" s="145">
        <v>0</v>
      </c>
      <c r="G147" s="145">
        <v>0</v>
      </c>
      <c r="H147" s="145">
        <v>0</v>
      </c>
      <c r="I147" s="145">
        <v>0</v>
      </c>
      <c r="J147" s="145">
        <v>0</v>
      </c>
      <c r="K147" s="145">
        <v>0</v>
      </c>
      <c r="L147" s="145">
        <v>0</v>
      </c>
      <c r="M147" s="145">
        <f>SUM(M139:M145)</f>
        <v>0</v>
      </c>
      <c r="N147" s="145">
        <f>SUM(N139:N145)</f>
        <v>0</v>
      </c>
      <c r="O147" s="145">
        <f>SUM(O139:O145)</f>
        <v>0</v>
      </c>
      <c r="P147" s="145">
        <f>SUM(P139:P145)</f>
        <v>0</v>
      </c>
      <c r="Q147" s="145">
        <f>SUM(Q139:Q145)</f>
        <v>0</v>
      </c>
      <c r="R147" s="148">
        <f t="shared" si="366"/>
        <v>0</v>
      </c>
      <c r="S147" s="7"/>
      <c r="T147" s="9"/>
      <c r="U147" s="66"/>
      <c r="V147" s="235">
        <f t="shared" ref="V147:AB147" si="398">SUM(V139:V145)</f>
        <v>0</v>
      </c>
      <c r="W147" s="235">
        <f t="shared" si="398"/>
        <v>0</v>
      </c>
      <c r="X147" s="235">
        <f t="shared" si="398"/>
        <v>0</v>
      </c>
      <c r="Y147" s="235">
        <f t="shared" si="398"/>
        <v>0</v>
      </c>
      <c r="Z147" s="235">
        <f t="shared" si="398"/>
        <v>0</v>
      </c>
      <c r="AA147" s="235">
        <f t="shared" si="398"/>
        <v>0</v>
      </c>
      <c r="AB147" s="235">
        <f t="shared" si="398"/>
        <v>5000</v>
      </c>
      <c r="AC147" s="235">
        <f>SUM(AC139:AC145)</f>
        <v>5000</v>
      </c>
      <c r="AD147" s="235">
        <f>SUM(AD139:AD145)</f>
        <v>5000</v>
      </c>
      <c r="AE147" s="235">
        <f>SUM(AE139:AE145)</f>
        <v>25000</v>
      </c>
      <c r="AF147" s="235">
        <f>SUM(AF139:AF145)</f>
        <v>25000</v>
      </c>
      <c r="AG147" s="235">
        <f>SUM(AG139:AG145)</f>
        <v>25000</v>
      </c>
      <c r="AH147" s="237">
        <f t="shared" si="368"/>
        <v>90000</v>
      </c>
      <c r="AI147" s="7"/>
      <c r="AJ147" s="9"/>
      <c r="AK147" s="66"/>
      <c r="AL147" s="349">
        <f>SUM(AL139:AL146)</f>
        <v>75500</v>
      </c>
      <c r="AM147" s="349">
        <f t="shared" ref="AM147:AW147" si="399">SUM(AM139:AM146)</f>
        <v>73500</v>
      </c>
      <c r="AN147" s="349">
        <f t="shared" si="399"/>
        <v>73500</v>
      </c>
      <c r="AO147" s="349">
        <f t="shared" si="399"/>
        <v>73500</v>
      </c>
      <c r="AP147" s="349">
        <f t="shared" si="399"/>
        <v>73500</v>
      </c>
      <c r="AQ147" s="349">
        <f t="shared" si="399"/>
        <v>73500</v>
      </c>
      <c r="AR147" s="349">
        <f t="shared" si="399"/>
        <v>73500</v>
      </c>
      <c r="AS147" s="349">
        <f t="shared" si="399"/>
        <v>73500</v>
      </c>
      <c r="AT147" s="349">
        <f t="shared" si="399"/>
        <v>73500</v>
      </c>
      <c r="AU147" s="349">
        <f t="shared" si="399"/>
        <v>73500</v>
      </c>
      <c r="AV147" s="349">
        <f t="shared" si="399"/>
        <v>73500</v>
      </c>
      <c r="AW147" s="349">
        <f t="shared" si="399"/>
        <v>73500</v>
      </c>
      <c r="AX147" s="350">
        <f t="shared" si="370"/>
        <v>884000</v>
      </c>
      <c r="AY147" s="7"/>
      <c r="AZ147" s="9"/>
      <c r="BA147" s="66"/>
      <c r="BB147" s="437">
        <f t="shared" ref="BB147:BH147" si="400">SUM(BB139:BB145)</f>
        <v>298500</v>
      </c>
      <c r="BC147" s="437">
        <f t="shared" si="400"/>
        <v>298500</v>
      </c>
      <c r="BD147" s="437">
        <f t="shared" si="400"/>
        <v>298500</v>
      </c>
      <c r="BE147" s="437">
        <f t="shared" si="400"/>
        <v>298500</v>
      </c>
      <c r="BF147" s="437">
        <f t="shared" si="400"/>
        <v>298500</v>
      </c>
      <c r="BG147" s="437">
        <f t="shared" si="400"/>
        <v>298500</v>
      </c>
      <c r="BH147" s="437">
        <f t="shared" si="400"/>
        <v>298500</v>
      </c>
      <c r="BI147" s="437">
        <f>SUM(BI139:BI145)</f>
        <v>298500</v>
      </c>
      <c r="BJ147" s="437">
        <f>SUM(BJ139:BJ145)</f>
        <v>298500</v>
      </c>
      <c r="BK147" s="437">
        <f>SUM(BK139:BK145)</f>
        <v>298500</v>
      </c>
      <c r="BL147" s="437">
        <f>SUM(BL139:BL145)</f>
        <v>298500</v>
      </c>
      <c r="BM147" s="437">
        <f>SUM(BM139:BM145)</f>
        <v>298500</v>
      </c>
      <c r="BN147" s="438">
        <f>SUM(BB147:BM147)</f>
        <v>3582000</v>
      </c>
      <c r="BO147" s="7"/>
      <c r="BP147" s="9"/>
      <c r="BQ147" s="66"/>
      <c r="BR147" s="437">
        <f t="shared" ref="BR147:BX147" si="401">SUM(BR139:BR145)</f>
        <v>298500</v>
      </c>
      <c r="BS147" s="437">
        <f t="shared" si="401"/>
        <v>298500</v>
      </c>
      <c r="BT147" s="437">
        <f t="shared" si="401"/>
        <v>298500</v>
      </c>
      <c r="BU147" s="437">
        <f t="shared" si="401"/>
        <v>298500</v>
      </c>
      <c r="BV147" s="437">
        <f t="shared" si="401"/>
        <v>298500</v>
      </c>
      <c r="BW147" s="437">
        <f t="shared" si="401"/>
        <v>298500</v>
      </c>
      <c r="BX147" s="437">
        <f t="shared" si="401"/>
        <v>298500</v>
      </c>
      <c r="BY147" s="437">
        <f>SUM(BY139:BY145)</f>
        <v>298500</v>
      </c>
      <c r="BZ147" s="437">
        <f>SUM(BZ139:BZ145)</f>
        <v>298500</v>
      </c>
      <c r="CA147" s="437">
        <f>SUM(CA139:CA145)</f>
        <v>298500</v>
      </c>
      <c r="CB147" s="437">
        <f>SUM(CB139:CB145)</f>
        <v>298500</v>
      </c>
      <c r="CC147" s="437">
        <f>SUM(CC139:CC145)</f>
        <v>298500</v>
      </c>
      <c r="CD147" s="438">
        <f t="shared" si="374"/>
        <v>3582000</v>
      </c>
    </row>
    <row r="148" spans="2:82" outlineLevel="1" x14ac:dyDescent="0.2">
      <c r="B148" s="50" t="s">
        <v>45</v>
      </c>
      <c r="C148" s="7"/>
      <c r="D148" s="9"/>
      <c r="E148" s="66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6"/>
      <c r="R148" s="181"/>
      <c r="S148" s="7"/>
      <c r="T148" s="9"/>
      <c r="U148" s="66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5"/>
      <c r="AH148" s="259"/>
      <c r="AI148" s="7"/>
      <c r="AJ148" s="9"/>
      <c r="AK148" s="66"/>
      <c r="AL148" s="376"/>
      <c r="AM148" s="376"/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377"/>
      <c r="AX148" s="371"/>
      <c r="AY148" s="7"/>
      <c r="AZ148" s="9"/>
      <c r="BA148" s="66"/>
      <c r="BB148" s="465"/>
      <c r="BC148" s="465"/>
      <c r="BD148" s="465"/>
      <c r="BE148" s="465"/>
      <c r="BF148" s="465"/>
      <c r="BG148" s="465"/>
      <c r="BH148" s="465"/>
      <c r="BI148" s="465"/>
      <c r="BJ148" s="465"/>
      <c r="BK148" s="465"/>
      <c r="BL148" s="465"/>
      <c r="BM148" s="466"/>
      <c r="BN148" s="460"/>
      <c r="BO148" s="7"/>
      <c r="BP148" s="9"/>
      <c r="BQ148" s="66"/>
      <c r="BR148" s="465"/>
      <c r="BS148" s="465"/>
      <c r="BT148" s="465"/>
      <c r="BU148" s="465"/>
      <c r="BV148" s="465"/>
      <c r="BW148" s="465"/>
      <c r="BX148" s="465"/>
      <c r="BY148" s="465"/>
      <c r="BZ148" s="465"/>
      <c r="CA148" s="465"/>
      <c r="CB148" s="465"/>
      <c r="CC148" s="466"/>
      <c r="CD148" s="460"/>
    </row>
    <row r="149" spans="2:82" outlineLevel="1" x14ac:dyDescent="0.2">
      <c r="B149" s="78" t="s">
        <v>27</v>
      </c>
      <c r="C149" s="7" t="s">
        <v>46</v>
      </c>
      <c r="D149" s="135">
        <f>80000/12</f>
        <v>6666.666666666667</v>
      </c>
      <c r="E149" s="190"/>
      <c r="F149" s="145">
        <f t="shared" ref="F149:Q149" si="402">$D149*F88</f>
        <v>0</v>
      </c>
      <c r="G149" s="145">
        <f t="shared" si="402"/>
        <v>0</v>
      </c>
      <c r="H149" s="145">
        <f t="shared" si="402"/>
        <v>0</v>
      </c>
      <c r="I149" s="145">
        <f t="shared" si="402"/>
        <v>0</v>
      </c>
      <c r="J149" s="145">
        <f t="shared" si="402"/>
        <v>0</v>
      </c>
      <c r="K149" s="145">
        <f t="shared" si="402"/>
        <v>0</v>
      </c>
      <c r="L149" s="145">
        <f t="shared" si="402"/>
        <v>0</v>
      </c>
      <c r="M149" s="145">
        <f t="shared" si="402"/>
        <v>0</v>
      </c>
      <c r="N149" s="145">
        <f t="shared" si="402"/>
        <v>0</v>
      </c>
      <c r="O149" s="145">
        <f t="shared" si="402"/>
        <v>0</v>
      </c>
      <c r="P149" s="145">
        <f t="shared" si="402"/>
        <v>0</v>
      </c>
      <c r="Q149" s="145">
        <f t="shared" si="402"/>
        <v>0</v>
      </c>
      <c r="R149" s="148">
        <f t="shared" ref="R149:R185" si="403">SUM(F149:Q149)</f>
        <v>0</v>
      </c>
      <c r="S149" s="7" t="s">
        <v>46</v>
      </c>
      <c r="T149" s="135">
        <f>U149/12</f>
        <v>6666.666666666667</v>
      </c>
      <c r="U149" s="190">
        <v>80000</v>
      </c>
      <c r="V149" s="235">
        <f t="shared" ref="V149:AG149" si="404">$T149*V88</f>
        <v>0</v>
      </c>
      <c r="W149" s="235">
        <f t="shared" si="404"/>
        <v>0</v>
      </c>
      <c r="X149" s="235">
        <f t="shared" si="404"/>
        <v>0</v>
      </c>
      <c r="Y149" s="235">
        <f t="shared" si="404"/>
        <v>0</v>
      </c>
      <c r="Z149" s="235">
        <f t="shared" si="404"/>
        <v>0</v>
      </c>
      <c r="AA149" s="235">
        <f t="shared" si="404"/>
        <v>0</v>
      </c>
      <c r="AB149" s="235">
        <f t="shared" si="404"/>
        <v>0</v>
      </c>
      <c r="AC149" s="235">
        <f t="shared" si="404"/>
        <v>0</v>
      </c>
      <c r="AD149" s="235">
        <f t="shared" si="404"/>
        <v>0</v>
      </c>
      <c r="AE149" s="235">
        <f t="shared" si="404"/>
        <v>0</v>
      </c>
      <c r="AF149" s="235">
        <f t="shared" si="404"/>
        <v>0</v>
      </c>
      <c r="AG149" s="235">
        <f t="shared" si="404"/>
        <v>0</v>
      </c>
      <c r="AH149" s="237">
        <f t="shared" ref="AH149:AH185" si="405">SUM(V149:AG149)</f>
        <v>0</v>
      </c>
      <c r="AI149" s="7" t="s">
        <v>46</v>
      </c>
      <c r="AJ149" s="135">
        <f>AK149/12</f>
        <v>9533.3333333333339</v>
      </c>
      <c r="AK149" s="190">
        <f>55*2080</f>
        <v>114400</v>
      </c>
      <c r="AL149" s="348">
        <f t="shared" ref="AL149:AW149" si="406">$AJ149*AL88</f>
        <v>0</v>
      </c>
      <c r="AM149" s="348">
        <f t="shared" si="406"/>
        <v>0</v>
      </c>
      <c r="AN149" s="348">
        <f t="shared" si="406"/>
        <v>0</v>
      </c>
      <c r="AO149" s="348">
        <f t="shared" si="406"/>
        <v>0</v>
      </c>
      <c r="AP149" s="348">
        <f t="shared" si="406"/>
        <v>0</v>
      </c>
      <c r="AQ149" s="348">
        <f t="shared" si="406"/>
        <v>0</v>
      </c>
      <c r="AR149" s="348">
        <f t="shared" si="406"/>
        <v>9533.3333333333339</v>
      </c>
      <c r="AS149" s="348">
        <f t="shared" si="406"/>
        <v>9533.3333333333339</v>
      </c>
      <c r="AT149" s="348">
        <f t="shared" si="406"/>
        <v>9533.3333333333339</v>
      </c>
      <c r="AU149" s="348">
        <f t="shared" si="406"/>
        <v>9533.3333333333339</v>
      </c>
      <c r="AV149" s="348">
        <f t="shared" si="406"/>
        <v>9533.3333333333339</v>
      </c>
      <c r="AW149" s="348">
        <f t="shared" si="406"/>
        <v>9533.3333333333339</v>
      </c>
      <c r="AX149" s="350">
        <f t="shared" ref="AX149:AX185" si="407">SUM(AL149:AW149)</f>
        <v>57200.000000000007</v>
      </c>
      <c r="AY149" s="7" t="s">
        <v>46</v>
      </c>
      <c r="AZ149" s="135">
        <f>BA149/12</f>
        <v>12133.333333333334</v>
      </c>
      <c r="BA149" s="190">
        <f t="shared" ref="BA149:BA154" si="408">70*2080</f>
        <v>145600</v>
      </c>
      <c r="BB149" s="467">
        <f t="shared" ref="BB149:BM149" si="409">$AZ149*BB88</f>
        <v>12133.333333333334</v>
      </c>
      <c r="BC149" s="467">
        <f t="shared" si="409"/>
        <v>12133.333333333334</v>
      </c>
      <c r="BD149" s="467">
        <f t="shared" si="409"/>
        <v>12133.333333333334</v>
      </c>
      <c r="BE149" s="467">
        <f t="shared" si="409"/>
        <v>12133.333333333334</v>
      </c>
      <c r="BF149" s="467">
        <f t="shared" si="409"/>
        <v>12133.333333333334</v>
      </c>
      <c r="BG149" s="467">
        <f t="shared" si="409"/>
        <v>12133.333333333334</v>
      </c>
      <c r="BH149" s="467">
        <f t="shared" si="409"/>
        <v>12133.333333333334</v>
      </c>
      <c r="BI149" s="467">
        <f t="shared" si="409"/>
        <v>12133.333333333334</v>
      </c>
      <c r="BJ149" s="467">
        <f t="shared" si="409"/>
        <v>12133.333333333334</v>
      </c>
      <c r="BK149" s="467">
        <f t="shared" si="409"/>
        <v>12133.333333333334</v>
      </c>
      <c r="BL149" s="467">
        <f t="shared" si="409"/>
        <v>12133.333333333334</v>
      </c>
      <c r="BM149" s="467">
        <f t="shared" si="409"/>
        <v>12133.333333333334</v>
      </c>
      <c r="BN149" s="438">
        <f t="shared" ref="BN149:BN185" si="410">SUM(BB149:BM149)</f>
        <v>145600</v>
      </c>
      <c r="BO149" s="7" t="s">
        <v>46</v>
      </c>
      <c r="BP149" s="135">
        <f>BQ149/12</f>
        <v>12133.333333333334</v>
      </c>
      <c r="BQ149" s="190">
        <f t="shared" ref="BQ149:BQ154" si="411">70*2080</f>
        <v>145600</v>
      </c>
      <c r="BR149" s="467">
        <f t="shared" ref="BR149:CC149" si="412">$BP149*BR88</f>
        <v>12133.333333333334</v>
      </c>
      <c r="BS149" s="467">
        <f t="shared" si="412"/>
        <v>12133.333333333334</v>
      </c>
      <c r="BT149" s="467">
        <f t="shared" si="412"/>
        <v>12133.333333333334</v>
      </c>
      <c r="BU149" s="467">
        <f t="shared" si="412"/>
        <v>12133.333333333334</v>
      </c>
      <c r="BV149" s="467">
        <f t="shared" si="412"/>
        <v>12133.333333333334</v>
      </c>
      <c r="BW149" s="467">
        <f t="shared" si="412"/>
        <v>12133.333333333334</v>
      </c>
      <c r="BX149" s="467">
        <f t="shared" si="412"/>
        <v>12133.333333333334</v>
      </c>
      <c r="BY149" s="467">
        <f t="shared" si="412"/>
        <v>12133.333333333334</v>
      </c>
      <c r="BZ149" s="467">
        <f t="shared" si="412"/>
        <v>12133.333333333334</v>
      </c>
      <c r="CA149" s="467">
        <f t="shared" si="412"/>
        <v>12133.333333333334</v>
      </c>
      <c r="CB149" s="467">
        <f t="shared" si="412"/>
        <v>12133.333333333334</v>
      </c>
      <c r="CC149" s="467">
        <f t="shared" si="412"/>
        <v>12133.333333333334</v>
      </c>
      <c r="CD149" s="438">
        <f t="shared" ref="CD149:CD185" si="413">SUM(BR149:CC149)</f>
        <v>145600</v>
      </c>
    </row>
    <row r="150" spans="2:82" outlineLevel="1" x14ac:dyDescent="0.2">
      <c r="B150" s="78" t="s">
        <v>28</v>
      </c>
      <c r="C150" s="7" t="s">
        <v>46</v>
      </c>
      <c r="D150" s="135">
        <f t="shared" ref="D150:D155" si="414">80000/12</f>
        <v>6666.666666666667</v>
      </c>
      <c r="E150" s="190"/>
      <c r="F150" s="145">
        <f t="shared" ref="F150:Q150" si="415">$D150*F89</f>
        <v>0</v>
      </c>
      <c r="G150" s="145">
        <f t="shared" si="415"/>
        <v>0</v>
      </c>
      <c r="H150" s="145">
        <f t="shared" si="415"/>
        <v>0</v>
      </c>
      <c r="I150" s="145">
        <f t="shared" si="415"/>
        <v>0</v>
      </c>
      <c r="J150" s="145">
        <f t="shared" si="415"/>
        <v>0</v>
      </c>
      <c r="K150" s="145">
        <f t="shared" si="415"/>
        <v>0</v>
      </c>
      <c r="L150" s="145">
        <f t="shared" si="415"/>
        <v>0</v>
      </c>
      <c r="M150" s="145">
        <f t="shared" si="415"/>
        <v>0</v>
      </c>
      <c r="N150" s="145">
        <f t="shared" si="415"/>
        <v>0</v>
      </c>
      <c r="O150" s="145">
        <f t="shared" si="415"/>
        <v>0</v>
      </c>
      <c r="P150" s="145">
        <f t="shared" si="415"/>
        <v>0</v>
      </c>
      <c r="Q150" s="145">
        <f t="shared" si="415"/>
        <v>0</v>
      </c>
      <c r="R150" s="148">
        <f>SUM(F150:Q150)</f>
        <v>0</v>
      </c>
      <c r="S150" s="7" t="s">
        <v>46</v>
      </c>
      <c r="T150" s="135">
        <f t="shared" ref="T150:T172" si="416">U150/12</f>
        <v>6666.666666666667</v>
      </c>
      <c r="U150" s="190">
        <v>80000</v>
      </c>
      <c r="V150" s="235">
        <f t="shared" ref="V150:AG150" si="417">$T150*V89</f>
        <v>0</v>
      </c>
      <c r="W150" s="235">
        <f t="shared" si="417"/>
        <v>0</v>
      </c>
      <c r="X150" s="235">
        <f t="shared" si="417"/>
        <v>0</v>
      </c>
      <c r="Y150" s="235">
        <f t="shared" si="417"/>
        <v>0</v>
      </c>
      <c r="Z150" s="235">
        <f t="shared" si="417"/>
        <v>0</v>
      </c>
      <c r="AA150" s="235">
        <f t="shared" si="417"/>
        <v>0</v>
      </c>
      <c r="AB150" s="235">
        <f t="shared" si="417"/>
        <v>0</v>
      </c>
      <c r="AC150" s="235">
        <f t="shared" si="417"/>
        <v>0</v>
      </c>
      <c r="AD150" s="235">
        <f t="shared" si="417"/>
        <v>0</v>
      </c>
      <c r="AE150" s="235">
        <f t="shared" si="417"/>
        <v>0</v>
      </c>
      <c r="AF150" s="235">
        <f t="shared" si="417"/>
        <v>0</v>
      </c>
      <c r="AG150" s="235">
        <f t="shared" si="417"/>
        <v>0</v>
      </c>
      <c r="AH150" s="237">
        <f t="shared" si="405"/>
        <v>0</v>
      </c>
      <c r="AI150" s="7" t="s">
        <v>46</v>
      </c>
      <c r="AJ150" s="135">
        <f t="shared" ref="AJ150:AJ172" si="418">AK150/12</f>
        <v>12133.333333333334</v>
      </c>
      <c r="AK150" s="190">
        <f>70*2080</f>
        <v>145600</v>
      </c>
      <c r="AL150" s="348">
        <f t="shared" ref="AL150:AW150" si="419">$AJ150*AL89</f>
        <v>12133.333333333334</v>
      </c>
      <c r="AM150" s="348">
        <f t="shared" si="419"/>
        <v>12133.333333333334</v>
      </c>
      <c r="AN150" s="348">
        <f t="shared" si="419"/>
        <v>12133.333333333334</v>
      </c>
      <c r="AO150" s="348">
        <f t="shared" si="419"/>
        <v>12133.333333333334</v>
      </c>
      <c r="AP150" s="348">
        <f t="shared" si="419"/>
        <v>12133.333333333334</v>
      </c>
      <c r="AQ150" s="348">
        <f t="shared" si="419"/>
        <v>12133.333333333334</v>
      </c>
      <c r="AR150" s="348">
        <f t="shared" si="419"/>
        <v>12133.333333333334</v>
      </c>
      <c r="AS150" s="348">
        <f t="shared" si="419"/>
        <v>12133.333333333334</v>
      </c>
      <c r="AT150" s="348">
        <f t="shared" si="419"/>
        <v>12133.333333333334</v>
      </c>
      <c r="AU150" s="348">
        <f t="shared" si="419"/>
        <v>12133.333333333334</v>
      </c>
      <c r="AV150" s="348">
        <f t="shared" si="419"/>
        <v>12133.333333333334</v>
      </c>
      <c r="AW150" s="348">
        <f t="shared" si="419"/>
        <v>12133.333333333334</v>
      </c>
      <c r="AX150" s="350">
        <f t="shared" si="407"/>
        <v>145600</v>
      </c>
      <c r="AY150" s="7" t="s">
        <v>46</v>
      </c>
      <c r="AZ150" s="135">
        <f t="shared" ref="AZ150:AZ172" si="420">BA150/12</f>
        <v>12133.333333333334</v>
      </c>
      <c r="BA150" s="190">
        <f t="shared" si="408"/>
        <v>145600</v>
      </c>
      <c r="BB150" s="467">
        <f t="shared" ref="BB150:BM150" si="421">$AZ150*BB89</f>
        <v>12133.333333333334</v>
      </c>
      <c r="BC150" s="467">
        <f t="shared" si="421"/>
        <v>12133.333333333334</v>
      </c>
      <c r="BD150" s="467">
        <f t="shared" si="421"/>
        <v>12133.333333333334</v>
      </c>
      <c r="BE150" s="467">
        <f t="shared" si="421"/>
        <v>12133.333333333334</v>
      </c>
      <c r="BF150" s="467">
        <f t="shared" si="421"/>
        <v>12133.333333333334</v>
      </c>
      <c r="BG150" s="467">
        <f t="shared" si="421"/>
        <v>12133.333333333334</v>
      </c>
      <c r="BH150" s="467">
        <f t="shared" si="421"/>
        <v>12133.333333333334</v>
      </c>
      <c r="BI150" s="467">
        <f t="shared" si="421"/>
        <v>12133.333333333334</v>
      </c>
      <c r="BJ150" s="467">
        <f t="shared" si="421"/>
        <v>12133.333333333334</v>
      </c>
      <c r="BK150" s="467">
        <f t="shared" si="421"/>
        <v>12133.333333333334</v>
      </c>
      <c r="BL150" s="467">
        <f t="shared" si="421"/>
        <v>12133.333333333334</v>
      </c>
      <c r="BM150" s="467">
        <f t="shared" si="421"/>
        <v>12133.333333333334</v>
      </c>
      <c r="BN150" s="438">
        <f t="shared" si="410"/>
        <v>145600</v>
      </c>
      <c r="BO150" s="7" t="s">
        <v>46</v>
      </c>
      <c r="BP150" s="135">
        <f t="shared" ref="BP150:BP172" si="422">BQ150/12</f>
        <v>12133.333333333334</v>
      </c>
      <c r="BQ150" s="190">
        <f t="shared" si="411"/>
        <v>145600</v>
      </c>
      <c r="BR150" s="467">
        <f t="shared" ref="BR150:CC150" si="423">$BP150*BR89</f>
        <v>12133.333333333334</v>
      </c>
      <c r="BS150" s="467">
        <f t="shared" si="423"/>
        <v>12133.333333333334</v>
      </c>
      <c r="BT150" s="467">
        <f t="shared" si="423"/>
        <v>12133.333333333334</v>
      </c>
      <c r="BU150" s="467">
        <f t="shared" si="423"/>
        <v>12133.333333333334</v>
      </c>
      <c r="BV150" s="467">
        <f t="shared" si="423"/>
        <v>12133.333333333334</v>
      </c>
      <c r="BW150" s="467">
        <f t="shared" si="423"/>
        <v>12133.333333333334</v>
      </c>
      <c r="BX150" s="467">
        <f t="shared" si="423"/>
        <v>12133.333333333334</v>
      </c>
      <c r="BY150" s="467">
        <f t="shared" si="423"/>
        <v>12133.333333333334</v>
      </c>
      <c r="BZ150" s="467">
        <f t="shared" si="423"/>
        <v>12133.333333333334</v>
      </c>
      <c r="CA150" s="467">
        <f t="shared" si="423"/>
        <v>12133.333333333334</v>
      </c>
      <c r="CB150" s="467">
        <f t="shared" si="423"/>
        <v>12133.333333333334</v>
      </c>
      <c r="CC150" s="467">
        <f t="shared" si="423"/>
        <v>12133.333333333334</v>
      </c>
      <c r="CD150" s="438">
        <f t="shared" si="413"/>
        <v>145600</v>
      </c>
    </row>
    <row r="151" spans="2:82" outlineLevel="1" x14ac:dyDescent="0.2">
      <c r="B151" s="78" t="s">
        <v>29</v>
      </c>
      <c r="C151" s="7" t="s">
        <v>46</v>
      </c>
      <c r="D151" s="135">
        <f t="shared" si="414"/>
        <v>6666.666666666667</v>
      </c>
      <c r="E151" s="190"/>
      <c r="F151" s="145">
        <f t="shared" ref="F151:Q151" si="424">$D151*F90</f>
        <v>0</v>
      </c>
      <c r="G151" s="145">
        <f t="shared" si="424"/>
        <v>0</v>
      </c>
      <c r="H151" s="145">
        <f t="shared" si="424"/>
        <v>0</v>
      </c>
      <c r="I151" s="145">
        <f t="shared" si="424"/>
        <v>0</v>
      </c>
      <c r="J151" s="145">
        <f t="shared" si="424"/>
        <v>0</v>
      </c>
      <c r="K151" s="145">
        <f t="shared" si="424"/>
        <v>0</v>
      </c>
      <c r="L151" s="145">
        <f t="shared" si="424"/>
        <v>0</v>
      </c>
      <c r="M151" s="145">
        <f t="shared" si="424"/>
        <v>0</v>
      </c>
      <c r="N151" s="145">
        <f t="shared" si="424"/>
        <v>0</v>
      </c>
      <c r="O151" s="145">
        <f t="shared" si="424"/>
        <v>0</v>
      </c>
      <c r="P151" s="145">
        <f t="shared" si="424"/>
        <v>0</v>
      </c>
      <c r="Q151" s="145">
        <f t="shared" si="424"/>
        <v>0</v>
      </c>
      <c r="R151" s="148">
        <f>SUM(F151:Q151)</f>
        <v>0</v>
      </c>
      <c r="S151" s="7" t="s">
        <v>46</v>
      </c>
      <c r="T151" s="135">
        <f t="shared" si="416"/>
        <v>6666.666666666667</v>
      </c>
      <c r="U151" s="190">
        <v>80000</v>
      </c>
      <c r="V151" s="235">
        <f t="shared" ref="V151:AG151" si="425">$T151*V90</f>
        <v>0</v>
      </c>
      <c r="W151" s="235">
        <f t="shared" si="425"/>
        <v>0</v>
      </c>
      <c r="X151" s="235">
        <f t="shared" si="425"/>
        <v>0</v>
      </c>
      <c r="Y151" s="235">
        <f t="shared" si="425"/>
        <v>0</v>
      </c>
      <c r="Z151" s="235">
        <f t="shared" si="425"/>
        <v>0</v>
      </c>
      <c r="AA151" s="235">
        <f t="shared" si="425"/>
        <v>0</v>
      </c>
      <c r="AB151" s="235">
        <f t="shared" si="425"/>
        <v>0</v>
      </c>
      <c r="AC151" s="235">
        <f t="shared" si="425"/>
        <v>0</v>
      </c>
      <c r="AD151" s="235">
        <f t="shared" si="425"/>
        <v>0</v>
      </c>
      <c r="AE151" s="235">
        <f t="shared" si="425"/>
        <v>0</v>
      </c>
      <c r="AF151" s="235">
        <f t="shared" si="425"/>
        <v>0</v>
      </c>
      <c r="AG151" s="235">
        <f t="shared" si="425"/>
        <v>0</v>
      </c>
      <c r="AH151" s="237">
        <f t="shared" si="405"/>
        <v>0</v>
      </c>
      <c r="AI151" s="7" t="s">
        <v>46</v>
      </c>
      <c r="AJ151" s="135">
        <f t="shared" si="418"/>
        <v>9533.3333333333339</v>
      </c>
      <c r="AK151" s="190">
        <f>55*2080</f>
        <v>114400</v>
      </c>
      <c r="AL151" s="348">
        <f t="shared" ref="AL151:AW151" si="426">$AJ151*AL90</f>
        <v>0</v>
      </c>
      <c r="AM151" s="348">
        <f t="shared" si="426"/>
        <v>0</v>
      </c>
      <c r="AN151" s="348">
        <f t="shared" si="426"/>
        <v>0</v>
      </c>
      <c r="AO151" s="348">
        <f t="shared" si="426"/>
        <v>0</v>
      </c>
      <c r="AP151" s="348">
        <f t="shared" si="426"/>
        <v>0</v>
      </c>
      <c r="AQ151" s="348">
        <f t="shared" si="426"/>
        <v>0</v>
      </c>
      <c r="AR151" s="348">
        <f t="shared" si="426"/>
        <v>9533.3333333333339</v>
      </c>
      <c r="AS151" s="348">
        <f t="shared" si="426"/>
        <v>9533.3333333333339</v>
      </c>
      <c r="AT151" s="348">
        <f t="shared" si="426"/>
        <v>9533.3333333333339</v>
      </c>
      <c r="AU151" s="348">
        <f t="shared" si="426"/>
        <v>9533.3333333333339</v>
      </c>
      <c r="AV151" s="348">
        <f t="shared" si="426"/>
        <v>9533.3333333333339</v>
      </c>
      <c r="AW151" s="348">
        <f t="shared" si="426"/>
        <v>9533.3333333333339</v>
      </c>
      <c r="AX151" s="350">
        <f t="shared" si="407"/>
        <v>57200.000000000007</v>
      </c>
      <c r="AY151" s="7" t="s">
        <v>46</v>
      </c>
      <c r="AZ151" s="135">
        <f t="shared" si="420"/>
        <v>12133.333333333334</v>
      </c>
      <c r="BA151" s="190">
        <f t="shared" si="408"/>
        <v>145600</v>
      </c>
      <c r="BB151" s="467">
        <f t="shared" ref="BB151:BM151" si="427">$AZ151*BB90</f>
        <v>12133.333333333334</v>
      </c>
      <c r="BC151" s="467">
        <f t="shared" si="427"/>
        <v>12133.333333333334</v>
      </c>
      <c r="BD151" s="467">
        <f t="shared" si="427"/>
        <v>12133.333333333334</v>
      </c>
      <c r="BE151" s="467">
        <f t="shared" si="427"/>
        <v>12133.333333333334</v>
      </c>
      <c r="BF151" s="467">
        <f t="shared" si="427"/>
        <v>12133.333333333334</v>
      </c>
      <c r="BG151" s="467">
        <f t="shared" si="427"/>
        <v>12133.333333333334</v>
      </c>
      <c r="BH151" s="467">
        <f t="shared" si="427"/>
        <v>12133.333333333334</v>
      </c>
      <c r="BI151" s="467">
        <f t="shared" si="427"/>
        <v>12133.333333333334</v>
      </c>
      <c r="BJ151" s="467">
        <f t="shared" si="427"/>
        <v>12133.333333333334</v>
      </c>
      <c r="BK151" s="467">
        <f t="shared" si="427"/>
        <v>12133.333333333334</v>
      </c>
      <c r="BL151" s="467">
        <f t="shared" si="427"/>
        <v>12133.333333333334</v>
      </c>
      <c r="BM151" s="467">
        <f t="shared" si="427"/>
        <v>12133.333333333334</v>
      </c>
      <c r="BN151" s="438">
        <f t="shared" si="410"/>
        <v>145600</v>
      </c>
      <c r="BO151" s="7" t="s">
        <v>46</v>
      </c>
      <c r="BP151" s="135">
        <f t="shared" si="422"/>
        <v>12133.333333333334</v>
      </c>
      <c r="BQ151" s="190">
        <f t="shared" si="411"/>
        <v>145600</v>
      </c>
      <c r="BR151" s="467">
        <f t="shared" ref="BR151:CC151" si="428">$BP151*BR90</f>
        <v>12133.333333333334</v>
      </c>
      <c r="BS151" s="467">
        <f t="shared" si="428"/>
        <v>12133.333333333334</v>
      </c>
      <c r="BT151" s="467">
        <f t="shared" si="428"/>
        <v>12133.333333333334</v>
      </c>
      <c r="BU151" s="467">
        <f t="shared" si="428"/>
        <v>12133.333333333334</v>
      </c>
      <c r="BV151" s="467">
        <f t="shared" si="428"/>
        <v>12133.333333333334</v>
      </c>
      <c r="BW151" s="467">
        <f t="shared" si="428"/>
        <v>12133.333333333334</v>
      </c>
      <c r="BX151" s="467">
        <f t="shared" si="428"/>
        <v>12133.333333333334</v>
      </c>
      <c r="BY151" s="467">
        <f t="shared" si="428"/>
        <v>12133.333333333334</v>
      </c>
      <c r="BZ151" s="467">
        <f t="shared" si="428"/>
        <v>12133.333333333334</v>
      </c>
      <c r="CA151" s="467">
        <f t="shared" si="428"/>
        <v>12133.333333333334</v>
      </c>
      <c r="CB151" s="467">
        <f t="shared" si="428"/>
        <v>12133.333333333334</v>
      </c>
      <c r="CC151" s="467">
        <f t="shared" si="428"/>
        <v>12133.333333333334</v>
      </c>
      <c r="CD151" s="438">
        <f t="shared" si="413"/>
        <v>145600</v>
      </c>
    </row>
    <row r="152" spans="2:82" outlineLevel="1" x14ac:dyDescent="0.2">
      <c r="B152" s="78" t="s">
        <v>30</v>
      </c>
      <c r="C152" s="7" t="s">
        <v>46</v>
      </c>
      <c r="D152" s="135">
        <f t="shared" si="414"/>
        <v>6666.666666666667</v>
      </c>
      <c r="E152" s="190"/>
      <c r="F152" s="145">
        <f t="shared" ref="F152:Q152" si="429">$D152*F91</f>
        <v>0</v>
      </c>
      <c r="G152" s="145">
        <f t="shared" si="429"/>
        <v>0</v>
      </c>
      <c r="H152" s="145">
        <f t="shared" si="429"/>
        <v>0</v>
      </c>
      <c r="I152" s="145">
        <f t="shared" si="429"/>
        <v>0</v>
      </c>
      <c r="J152" s="145">
        <f t="shared" si="429"/>
        <v>0</v>
      </c>
      <c r="K152" s="145">
        <f t="shared" si="429"/>
        <v>0</v>
      </c>
      <c r="L152" s="145">
        <f t="shared" si="429"/>
        <v>0</v>
      </c>
      <c r="M152" s="145">
        <f t="shared" si="429"/>
        <v>0</v>
      </c>
      <c r="N152" s="145">
        <f t="shared" si="429"/>
        <v>0</v>
      </c>
      <c r="O152" s="145">
        <f t="shared" si="429"/>
        <v>0</v>
      </c>
      <c r="P152" s="145">
        <f t="shared" si="429"/>
        <v>0</v>
      </c>
      <c r="Q152" s="145">
        <f t="shared" si="429"/>
        <v>0</v>
      </c>
      <c r="R152" s="148">
        <f>SUM(F152:Q152)</f>
        <v>0</v>
      </c>
      <c r="S152" s="7" t="s">
        <v>46</v>
      </c>
      <c r="T152" s="135">
        <f t="shared" si="416"/>
        <v>6666.666666666667</v>
      </c>
      <c r="U152" s="190">
        <v>80000</v>
      </c>
      <c r="V152" s="235">
        <f t="shared" ref="V152:AG152" si="430">$T152*V91</f>
        <v>0</v>
      </c>
      <c r="W152" s="235">
        <f t="shared" si="430"/>
        <v>0</v>
      </c>
      <c r="X152" s="235">
        <f t="shared" si="430"/>
        <v>0</v>
      </c>
      <c r="Y152" s="235">
        <f t="shared" si="430"/>
        <v>0</v>
      </c>
      <c r="Z152" s="235">
        <f t="shared" si="430"/>
        <v>0</v>
      </c>
      <c r="AA152" s="235">
        <f t="shared" si="430"/>
        <v>0</v>
      </c>
      <c r="AB152" s="235">
        <f t="shared" si="430"/>
        <v>0</v>
      </c>
      <c r="AC152" s="235">
        <f t="shared" si="430"/>
        <v>0</v>
      </c>
      <c r="AD152" s="235">
        <f t="shared" si="430"/>
        <v>0</v>
      </c>
      <c r="AE152" s="235">
        <f t="shared" si="430"/>
        <v>0</v>
      </c>
      <c r="AF152" s="235">
        <f t="shared" si="430"/>
        <v>0</v>
      </c>
      <c r="AG152" s="235">
        <f t="shared" si="430"/>
        <v>0</v>
      </c>
      <c r="AH152" s="237">
        <f t="shared" si="405"/>
        <v>0</v>
      </c>
      <c r="AI152" s="7" t="s">
        <v>46</v>
      </c>
      <c r="AJ152" s="135">
        <f t="shared" si="418"/>
        <v>12133.333333333334</v>
      </c>
      <c r="AK152" s="190">
        <f>70*2080</f>
        <v>145600</v>
      </c>
      <c r="AL152" s="348">
        <f t="shared" ref="AL152:AW152" si="431">$AJ152*AL91</f>
        <v>0</v>
      </c>
      <c r="AM152" s="348">
        <f t="shared" si="431"/>
        <v>0</v>
      </c>
      <c r="AN152" s="348">
        <f t="shared" si="431"/>
        <v>0</v>
      </c>
      <c r="AO152" s="348">
        <f t="shared" si="431"/>
        <v>0</v>
      </c>
      <c r="AP152" s="348">
        <f t="shared" si="431"/>
        <v>0</v>
      </c>
      <c r="AQ152" s="348">
        <f t="shared" si="431"/>
        <v>0</v>
      </c>
      <c r="AR152" s="348">
        <f t="shared" si="431"/>
        <v>0</v>
      </c>
      <c r="AS152" s="348">
        <f t="shared" si="431"/>
        <v>0</v>
      </c>
      <c r="AT152" s="348">
        <f t="shared" si="431"/>
        <v>0</v>
      </c>
      <c r="AU152" s="348">
        <f t="shared" si="431"/>
        <v>0</v>
      </c>
      <c r="AV152" s="348">
        <f t="shared" si="431"/>
        <v>0</v>
      </c>
      <c r="AW152" s="348">
        <f t="shared" si="431"/>
        <v>0</v>
      </c>
      <c r="AX152" s="350">
        <f t="shared" si="407"/>
        <v>0</v>
      </c>
      <c r="AY152" s="7" t="s">
        <v>46</v>
      </c>
      <c r="AZ152" s="135">
        <f t="shared" si="420"/>
        <v>12133.333333333334</v>
      </c>
      <c r="BA152" s="190">
        <f t="shared" si="408"/>
        <v>145600</v>
      </c>
      <c r="BB152" s="467">
        <f t="shared" ref="BB152:BM152" si="432">$AZ152*BB91</f>
        <v>12133.333333333334</v>
      </c>
      <c r="BC152" s="467">
        <f t="shared" si="432"/>
        <v>12133.333333333334</v>
      </c>
      <c r="BD152" s="467">
        <f t="shared" si="432"/>
        <v>12133.333333333334</v>
      </c>
      <c r="BE152" s="467">
        <f t="shared" si="432"/>
        <v>12133.333333333334</v>
      </c>
      <c r="BF152" s="467">
        <f t="shared" si="432"/>
        <v>12133.333333333334</v>
      </c>
      <c r="BG152" s="467">
        <f t="shared" si="432"/>
        <v>12133.333333333334</v>
      </c>
      <c r="BH152" s="467">
        <f t="shared" si="432"/>
        <v>12133.333333333334</v>
      </c>
      <c r="BI152" s="467">
        <f t="shared" si="432"/>
        <v>12133.333333333334</v>
      </c>
      <c r="BJ152" s="467">
        <f t="shared" si="432"/>
        <v>12133.333333333334</v>
      </c>
      <c r="BK152" s="467">
        <f t="shared" si="432"/>
        <v>12133.333333333334</v>
      </c>
      <c r="BL152" s="467">
        <f t="shared" si="432"/>
        <v>12133.333333333334</v>
      </c>
      <c r="BM152" s="467">
        <f t="shared" si="432"/>
        <v>12133.333333333334</v>
      </c>
      <c r="BN152" s="438">
        <f t="shared" si="410"/>
        <v>145600</v>
      </c>
      <c r="BO152" s="7" t="s">
        <v>46</v>
      </c>
      <c r="BP152" s="135">
        <f t="shared" si="422"/>
        <v>12133.333333333334</v>
      </c>
      <c r="BQ152" s="190">
        <f t="shared" si="411"/>
        <v>145600</v>
      </c>
      <c r="BR152" s="467">
        <f t="shared" ref="BR152:CC152" si="433">$BP152*BR91</f>
        <v>12133.333333333334</v>
      </c>
      <c r="BS152" s="467">
        <f t="shared" si="433"/>
        <v>12133.333333333334</v>
      </c>
      <c r="BT152" s="467">
        <f t="shared" si="433"/>
        <v>12133.333333333334</v>
      </c>
      <c r="BU152" s="467">
        <f t="shared" si="433"/>
        <v>12133.333333333334</v>
      </c>
      <c r="BV152" s="467">
        <f t="shared" si="433"/>
        <v>12133.333333333334</v>
      </c>
      <c r="BW152" s="467">
        <f t="shared" si="433"/>
        <v>12133.333333333334</v>
      </c>
      <c r="BX152" s="467">
        <f t="shared" si="433"/>
        <v>12133.333333333334</v>
      </c>
      <c r="BY152" s="467">
        <f t="shared" si="433"/>
        <v>12133.333333333334</v>
      </c>
      <c r="BZ152" s="467">
        <f t="shared" si="433"/>
        <v>12133.333333333334</v>
      </c>
      <c r="CA152" s="467">
        <f t="shared" si="433"/>
        <v>12133.333333333334</v>
      </c>
      <c r="CB152" s="467">
        <f t="shared" si="433"/>
        <v>12133.333333333334</v>
      </c>
      <c r="CC152" s="467">
        <f t="shared" si="433"/>
        <v>12133.333333333334</v>
      </c>
      <c r="CD152" s="438">
        <f t="shared" si="413"/>
        <v>145600</v>
      </c>
    </row>
    <row r="153" spans="2:82" outlineLevel="1" x14ac:dyDescent="0.2">
      <c r="B153" s="78" t="s">
        <v>31</v>
      </c>
      <c r="C153" s="7" t="s">
        <v>46</v>
      </c>
      <c r="D153" s="135">
        <f t="shared" si="414"/>
        <v>6666.666666666667</v>
      </c>
      <c r="E153" s="190"/>
      <c r="F153" s="145">
        <f t="shared" ref="F153:Q153" si="434">$D153*F92</f>
        <v>0</v>
      </c>
      <c r="G153" s="145">
        <f t="shared" si="434"/>
        <v>0</v>
      </c>
      <c r="H153" s="145">
        <f t="shared" si="434"/>
        <v>0</v>
      </c>
      <c r="I153" s="145">
        <f t="shared" si="434"/>
        <v>0</v>
      </c>
      <c r="J153" s="145">
        <f t="shared" si="434"/>
        <v>0</v>
      </c>
      <c r="K153" s="145">
        <f t="shared" si="434"/>
        <v>0</v>
      </c>
      <c r="L153" s="145">
        <f t="shared" si="434"/>
        <v>0</v>
      </c>
      <c r="M153" s="145">
        <f t="shared" si="434"/>
        <v>0</v>
      </c>
      <c r="N153" s="145">
        <f t="shared" si="434"/>
        <v>0</v>
      </c>
      <c r="O153" s="145">
        <f t="shared" si="434"/>
        <v>0</v>
      </c>
      <c r="P153" s="145">
        <f t="shared" si="434"/>
        <v>0</v>
      </c>
      <c r="Q153" s="145">
        <f t="shared" si="434"/>
        <v>0</v>
      </c>
      <c r="R153" s="148">
        <f>SUM(F153:Q153)</f>
        <v>0</v>
      </c>
      <c r="S153" s="7" t="s">
        <v>46</v>
      </c>
      <c r="T153" s="135">
        <f t="shared" si="416"/>
        <v>6666.666666666667</v>
      </c>
      <c r="U153" s="190">
        <v>80000</v>
      </c>
      <c r="V153" s="235">
        <f t="shared" ref="V153:AG153" si="435">$T153*V92</f>
        <v>0</v>
      </c>
      <c r="W153" s="235">
        <f t="shared" si="435"/>
        <v>0</v>
      </c>
      <c r="X153" s="235">
        <f t="shared" si="435"/>
        <v>0</v>
      </c>
      <c r="Y153" s="235">
        <f t="shared" si="435"/>
        <v>0</v>
      </c>
      <c r="Z153" s="235">
        <f t="shared" si="435"/>
        <v>0</v>
      </c>
      <c r="AA153" s="235">
        <f t="shared" si="435"/>
        <v>0</v>
      </c>
      <c r="AB153" s="235">
        <f t="shared" si="435"/>
        <v>0</v>
      </c>
      <c r="AC153" s="235">
        <f t="shared" si="435"/>
        <v>0</v>
      </c>
      <c r="AD153" s="235">
        <f t="shared" si="435"/>
        <v>0</v>
      </c>
      <c r="AE153" s="235">
        <f t="shared" si="435"/>
        <v>0</v>
      </c>
      <c r="AF153" s="235">
        <f t="shared" si="435"/>
        <v>0</v>
      </c>
      <c r="AG153" s="235">
        <f t="shared" si="435"/>
        <v>0</v>
      </c>
      <c r="AH153" s="237">
        <f t="shared" si="405"/>
        <v>0</v>
      </c>
      <c r="AI153" s="7" t="s">
        <v>46</v>
      </c>
      <c r="AJ153" s="135">
        <f t="shared" si="418"/>
        <v>12133.333333333334</v>
      </c>
      <c r="AK153" s="190">
        <f>70*2080</f>
        <v>145600</v>
      </c>
      <c r="AL153" s="348">
        <f t="shared" ref="AL153:AW153" si="436">$AJ153*AL92</f>
        <v>0</v>
      </c>
      <c r="AM153" s="348">
        <f t="shared" si="436"/>
        <v>0</v>
      </c>
      <c r="AN153" s="348">
        <f t="shared" si="436"/>
        <v>0</v>
      </c>
      <c r="AO153" s="348">
        <f t="shared" si="436"/>
        <v>0</v>
      </c>
      <c r="AP153" s="348">
        <f t="shared" si="436"/>
        <v>0</v>
      </c>
      <c r="AQ153" s="348">
        <f t="shared" si="436"/>
        <v>0</v>
      </c>
      <c r="AR153" s="348">
        <f t="shared" si="436"/>
        <v>0</v>
      </c>
      <c r="AS153" s="348">
        <f t="shared" si="436"/>
        <v>0</v>
      </c>
      <c r="AT153" s="348">
        <f t="shared" si="436"/>
        <v>0</v>
      </c>
      <c r="AU153" s="348">
        <f t="shared" si="436"/>
        <v>0</v>
      </c>
      <c r="AV153" s="348">
        <f t="shared" si="436"/>
        <v>0</v>
      </c>
      <c r="AW153" s="348">
        <f t="shared" si="436"/>
        <v>0</v>
      </c>
      <c r="AX153" s="350">
        <f t="shared" si="407"/>
        <v>0</v>
      </c>
      <c r="AY153" s="7" t="s">
        <v>46</v>
      </c>
      <c r="AZ153" s="135">
        <f t="shared" si="420"/>
        <v>12133.333333333334</v>
      </c>
      <c r="BA153" s="190">
        <f t="shared" si="408"/>
        <v>145600</v>
      </c>
      <c r="BB153" s="467">
        <f t="shared" ref="BB153:BM153" si="437">$AZ153*BB92</f>
        <v>12133.333333333334</v>
      </c>
      <c r="BC153" s="467">
        <f t="shared" si="437"/>
        <v>12133.333333333334</v>
      </c>
      <c r="BD153" s="467">
        <f t="shared" si="437"/>
        <v>12133.333333333334</v>
      </c>
      <c r="BE153" s="467">
        <f t="shared" si="437"/>
        <v>12133.333333333334</v>
      </c>
      <c r="BF153" s="467">
        <f t="shared" si="437"/>
        <v>12133.333333333334</v>
      </c>
      <c r="BG153" s="467">
        <f t="shared" si="437"/>
        <v>12133.333333333334</v>
      </c>
      <c r="BH153" s="467">
        <f t="shared" si="437"/>
        <v>12133.333333333334</v>
      </c>
      <c r="BI153" s="467">
        <f t="shared" si="437"/>
        <v>12133.333333333334</v>
      </c>
      <c r="BJ153" s="467">
        <f t="shared" si="437"/>
        <v>12133.333333333334</v>
      </c>
      <c r="BK153" s="467">
        <f t="shared" si="437"/>
        <v>12133.333333333334</v>
      </c>
      <c r="BL153" s="467">
        <f t="shared" si="437"/>
        <v>12133.333333333334</v>
      </c>
      <c r="BM153" s="467">
        <f t="shared" si="437"/>
        <v>12133.333333333334</v>
      </c>
      <c r="BN153" s="438">
        <f t="shared" si="410"/>
        <v>145600</v>
      </c>
      <c r="BO153" s="7" t="s">
        <v>46</v>
      </c>
      <c r="BP153" s="135">
        <f t="shared" si="422"/>
        <v>12133.333333333334</v>
      </c>
      <c r="BQ153" s="190">
        <f t="shared" si="411"/>
        <v>145600</v>
      </c>
      <c r="BR153" s="467">
        <f t="shared" ref="BR153:CC153" si="438">$BP153*BR92</f>
        <v>12133.333333333334</v>
      </c>
      <c r="BS153" s="467">
        <f t="shared" si="438"/>
        <v>12133.333333333334</v>
      </c>
      <c r="BT153" s="467">
        <f t="shared" si="438"/>
        <v>12133.333333333334</v>
      </c>
      <c r="BU153" s="467">
        <f t="shared" si="438"/>
        <v>12133.333333333334</v>
      </c>
      <c r="BV153" s="467">
        <f t="shared" si="438"/>
        <v>12133.333333333334</v>
      </c>
      <c r="BW153" s="467">
        <f t="shared" si="438"/>
        <v>12133.333333333334</v>
      </c>
      <c r="BX153" s="467">
        <f t="shared" si="438"/>
        <v>12133.333333333334</v>
      </c>
      <c r="BY153" s="467">
        <f t="shared" si="438"/>
        <v>12133.333333333334</v>
      </c>
      <c r="BZ153" s="467">
        <f t="shared" si="438"/>
        <v>12133.333333333334</v>
      </c>
      <c r="CA153" s="467">
        <f t="shared" si="438"/>
        <v>12133.333333333334</v>
      </c>
      <c r="CB153" s="467">
        <f t="shared" si="438"/>
        <v>12133.333333333334</v>
      </c>
      <c r="CC153" s="467">
        <f t="shared" si="438"/>
        <v>12133.333333333334</v>
      </c>
      <c r="CD153" s="438">
        <f t="shared" si="413"/>
        <v>145600</v>
      </c>
    </row>
    <row r="154" spans="2:82" outlineLevel="1" x14ac:dyDescent="0.2">
      <c r="B154" s="78" t="s">
        <v>32</v>
      </c>
      <c r="C154" s="7" t="s">
        <v>46</v>
      </c>
      <c r="D154" s="135">
        <f t="shared" si="414"/>
        <v>6666.666666666667</v>
      </c>
      <c r="E154" s="190"/>
      <c r="F154" s="145">
        <f t="shared" ref="F154:Q154" si="439">$D154*F93</f>
        <v>0</v>
      </c>
      <c r="G154" s="145">
        <f t="shared" si="439"/>
        <v>0</v>
      </c>
      <c r="H154" s="145">
        <f t="shared" si="439"/>
        <v>0</v>
      </c>
      <c r="I154" s="145">
        <f t="shared" si="439"/>
        <v>0</v>
      </c>
      <c r="J154" s="145">
        <f t="shared" si="439"/>
        <v>0</v>
      </c>
      <c r="K154" s="145">
        <f t="shared" si="439"/>
        <v>0</v>
      </c>
      <c r="L154" s="145">
        <f t="shared" si="439"/>
        <v>0</v>
      </c>
      <c r="M154" s="145">
        <f t="shared" si="439"/>
        <v>0</v>
      </c>
      <c r="N154" s="145">
        <f t="shared" si="439"/>
        <v>0</v>
      </c>
      <c r="O154" s="145">
        <f t="shared" si="439"/>
        <v>0</v>
      </c>
      <c r="P154" s="145">
        <f t="shared" si="439"/>
        <v>0</v>
      </c>
      <c r="Q154" s="145">
        <f t="shared" si="439"/>
        <v>0</v>
      </c>
      <c r="R154" s="148">
        <f t="shared" si="403"/>
        <v>0</v>
      </c>
      <c r="S154" s="7" t="s">
        <v>46</v>
      </c>
      <c r="T154" s="135">
        <f t="shared" si="416"/>
        <v>6666.666666666667</v>
      </c>
      <c r="U154" s="190">
        <v>80000</v>
      </c>
      <c r="V154" s="235">
        <f t="shared" ref="V154:AG154" si="440">$T154*V93</f>
        <v>0</v>
      </c>
      <c r="W154" s="235">
        <f t="shared" si="440"/>
        <v>0</v>
      </c>
      <c r="X154" s="235">
        <f t="shared" si="440"/>
        <v>0</v>
      </c>
      <c r="Y154" s="235">
        <f t="shared" si="440"/>
        <v>0</v>
      </c>
      <c r="Z154" s="235">
        <f t="shared" si="440"/>
        <v>0</v>
      </c>
      <c r="AA154" s="235">
        <f t="shared" si="440"/>
        <v>0</v>
      </c>
      <c r="AB154" s="235">
        <f t="shared" si="440"/>
        <v>0</v>
      </c>
      <c r="AC154" s="235">
        <f t="shared" si="440"/>
        <v>0</v>
      </c>
      <c r="AD154" s="235">
        <f t="shared" si="440"/>
        <v>0</v>
      </c>
      <c r="AE154" s="235">
        <f t="shared" si="440"/>
        <v>0</v>
      </c>
      <c r="AF154" s="235">
        <f t="shared" si="440"/>
        <v>0</v>
      </c>
      <c r="AG154" s="235">
        <f t="shared" si="440"/>
        <v>0</v>
      </c>
      <c r="AH154" s="237">
        <f t="shared" si="405"/>
        <v>0</v>
      </c>
      <c r="AI154" s="7" t="s">
        <v>46</v>
      </c>
      <c r="AJ154" s="135">
        <f t="shared" si="418"/>
        <v>12133.333333333334</v>
      </c>
      <c r="AK154" s="190">
        <f>70*2080</f>
        <v>145600</v>
      </c>
      <c r="AL154" s="348">
        <f t="shared" ref="AL154:AW154" si="441">$AJ154*AL93</f>
        <v>0</v>
      </c>
      <c r="AM154" s="348">
        <f t="shared" si="441"/>
        <v>0</v>
      </c>
      <c r="AN154" s="348">
        <f t="shared" si="441"/>
        <v>0</v>
      </c>
      <c r="AO154" s="348">
        <f t="shared" si="441"/>
        <v>0</v>
      </c>
      <c r="AP154" s="348">
        <f t="shared" si="441"/>
        <v>0</v>
      </c>
      <c r="AQ154" s="348">
        <f t="shared" si="441"/>
        <v>0</v>
      </c>
      <c r="AR154" s="348">
        <f t="shared" si="441"/>
        <v>0</v>
      </c>
      <c r="AS154" s="348">
        <f t="shared" si="441"/>
        <v>0</v>
      </c>
      <c r="AT154" s="348">
        <f t="shared" si="441"/>
        <v>0</v>
      </c>
      <c r="AU154" s="348">
        <f t="shared" si="441"/>
        <v>0</v>
      </c>
      <c r="AV154" s="348">
        <f t="shared" si="441"/>
        <v>0</v>
      </c>
      <c r="AW154" s="348">
        <f t="shared" si="441"/>
        <v>0</v>
      </c>
      <c r="AX154" s="350">
        <f t="shared" si="407"/>
        <v>0</v>
      </c>
      <c r="AY154" s="7" t="s">
        <v>46</v>
      </c>
      <c r="AZ154" s="135">
        <f t="shared" si="420"/>
        <v>12133.333333333334</v>
      </c>
      <c r="BA154" s="190">
        <f t="shared" si="408"/>
        <v>145600</v>
      </c>
      <c r="BB154" s="467">
        <f t="shared" ref="BB154:BM154" si="442">$AZ154*BB93</f>
        <v>0</v>
      </c>
      <c r="BC154" s="467">
        <f t="shared" si="442"/>
        <v>0</v>
      </c>
      <c r="BD154" s="467">
        <f t="shared" si="442"/>
        <v>0</v>
      </c>
      <c r="BE154" s="467">
        <f t="shared" si="442"/>
        <v>0</v>
      </c>
      <c r="BF154" s="467">
        <f t="shared" si="442"/>
        <v>0</v>
      </c>
      <c r="BG154" s="467">
        <f t="shared" si="442"/>
        <v>0</v>
      </c>
      <c r="BH154" s="467">
        <f t="shared" si="442"/>
        <v>0</v>
      </c>
      <c r="BI154" s="467">
        <f t="shared" si="442"/>
        <v>0</v>
      </c>
      <c r="BJ154" s="467">
        <f t="shared" si="442"/>
        <v>0</v>
      </c>
      <c r="BK154" s="467">
        <f t="shared" si="442"/>
        <v>0</v>
      </c>
      <c r="BL154" s="467">
        <f t="shared" si="442"/>
        <v>0</v>
      </c>
      <c r="BM154" s="467">
        <f t="shared" si="442"/>
        <v>0</v>
      </c>
      <c r="BN154" s="438">
        <f t="shared" si="410"/>
        <v>0</v>
      </c>
      <c r="BO154" s="7" t="s">
        <v>46</v>
      </c>
      <c r="BP154" s="135">
        <f t="shared" si="422"/>
        <v>12133.333333333334</v>
      </c>
      <c r="BQ154" s="190">
        <f t="shared" si="411"/>
        <v>145600</v>
      </c>
      <c r="BR154" s="467">
        <f t="shared" ref="BR154:CC154" si="443">$BP154*BR93</f>
        <v>0</v>
      </c>
      <c r="BS154" s="467">
        <f t="shared" si="443"/>
        <v>0</v>
      </c>
      <c r="BT154" s="467">
        <f t="shared" si="443"/>
        <v>0</v>
      </c>
      <c r="BU154" s="467">
        <f t="shared" si="443"/>
        <v>0</v>
      </c>
      <c r="BV154" s="467">
        <f t="shared" si="443"/>
        <v>0</v>
      </c>
      <c r="BW154" s="467">
        <f t="shared" si="443"/>
        <v>0</v>
      </c>
      <c r="BX154" s="467">
        <f t="shared" si="443"/>
        <v>0</v>
      </c>
      <c r="BY154" s="467">
        <f t="shared" si="443"/>
        <v>0</v>
      </c>
      <c r="BZ154" s="467">
        <f t="shared" si="443"/>
        <v>0</v>
      </c>
      <c r="CA154" s="467">
        <f t="shared" si="443"/>
        <v>0</v>
      </c>
      <c r="CB154" s="467">
        <f t="shared" si="443"/>
        <v>0</v>
      </c>
      <c r="CC154" s="467">
        <f t="shared" si="443"/>
        <v>0</v>
      </c>
      <c r="CD154" s="438">
        <f t="shared" si="413"/>
        <v>0</v>
      </c>
    </row>
    <row r="155" spans="2:82" outlineLevel="1" x14ac:dyDescent="0.2">
      <c r="B155" s="78" t="s">
        <v>33</v>
      </c>
      <c r="C155" s="7" t="s">
        <v>46</v>
      </c>
      <c r="D155" s="135">
        <f t="shared" si="414"/>
        <v>6666.666666666667</v>
      </c>
      <c r="E155" s="190"/>
      <c r="F155" s="145">
        <f t="shared" ref="F155:Q155" si="444">$D155*F94</f>
        <v>0</v>
      </c>
      <c r="G155" s="145">
        <f t="shared" si="444"/>
        <v>0</v>
      </c>
      <c r="H155" s="145">
        <f t="shared" si="444"/>
        <v>0</v>
      </c>
      <c r="I155" s="145">
        <f t="shared" si="444"/>
        <v>0</v>
      </c>
      <c r="J155" s="145">
        <f t="shared" si="444"/>
        <v>0</v>
      </c>
      <c r="K155" s="145">
        <f t="shared" si="444"/>
        <v>0</v>
      </c>
      <c r="L155" s="145">
        <f t="shared" si="444"/>
        <v>0</v>
      </c>
      <c r="M155" s="145">
        <f t="shared" si="444"/>
        <v>0</v>
      </c>
      <c r="N155" s="145">
        <f t="shared" si="444"/>
        <v>0</v>
      </c>
      <c r="O155" s="145">
        <f t="shared" si="444"/>
        <v>0</v>
      </c>
      <c r="P155" s="145">
        <f t="shared" si="444"/>
        <v>0</v>
      </c>
      <c r="Q155" s="145">
        <f t="shared" si="444"/>
        <v>0</v>
      </c>
      <c r="R155" s="148">
        <f>SUM(F155:Q155)</f>
        <v>0</v>
      </c>
      <c r="S155" s="7" t="s">
        <v>46</v>
      </c>
      <c r="T155" s="135">
        <f t="shared" si="416"/>
        <v>8333.3333333333339</v>
      </c>
      <c r="U155" s="190">
        <v>100000</v>
      </c>
      <c r="V155" s="235">
        <f t="shared" ref="V155:AG155" si="445">$T155*V94</f>
        <v>0</v>
      </c>
      <c r="W155" s="235">
        <f t="shared" si="445"/>
        <v>0</v>
      </c>
      <c r="X155" s="235">
        <f t="shared" si="445"/>
        <v>0</v>
      </c>
      <c r="Y155" s="235">
        <f t="shared" si="445"/>
        <v>0</v>
      </c>
      <c r="Z155" s="235">
        <f t="shared" si="445"/>
        <v>0</v>
      </c>
      <c r="AA155" s="235">
        <f t="shared" si="445"/>
        <v>0</v>
      </c>
      <c r="AB155" s="235">
        <f t="shared" si="445"/>
        <v>0</v>
      </c>
      <c r="AC155" s="235">
        <f t="shared" si="445"/>
        <v>0</v>
      </c>
      <c r="AD155" s="235">
        <f t="shared" si="445"/>
        <v>0</v>
      </c>
      <c r="AE155" s="235">
        <f t="shared" si="445"/>
        <v>0</v>
      </c>
      <c r="AF155" s="235">
        <f t="shared" si="445"/>
        <v>0</v>
      </c>
      <c r="AG155" s="235">
        <f t="shared" si="445"/>
        <v>0</v>
      </c>
      <c r="AH155" s="237">
        <f t="shared" si="405"/>
        <v>0</v>
      </c>
      <c r="AI155" s="7" t="s">
        <v>46</v>
      </c>
      <c r="AJ155" s="135">
        <f t="shared" si="418"/>
        <v>8333.3333333333339</v>
      </c>
      <c r="AK155" s="190">
        <v>100000</v>
      </c>
      <c r="AL155" s="348">
        <f t="shared" ref="AL155:AW155" si="446">$AJ155*AL94</f>
        <v>0</v>
      </c>
      <c r="AM155" s="348">
        <f t="shared" si="446"/>
        <v>0</v>
      </c>
      <c r="AN155" s="348">
        <f t="shared" si="446"/>
        <v>0</v>
      </c>
      <c r="AO155" s="348">
        <f t="shared" si="446"/>
        <v>0</v>
      </c>
      <c r="AP155" s="348">
        <f t="shared" si="446"/>
        <v>0</v>
      </c>
      <c r="AQ155" s="348">
        <f t="shared" si="446"/>
        <v>0</v>
      </c>
      <c r="AR155" s="348">
        <f t="shared" si="446"/>
        <v>0</v>
      </c>
      <c r="AS155" s="348">
        <f t="shared" si="446"/>
        <v>0</v>
      </c>
      <c r="AT155" s="348">
        <f t="shared" si="446"/>
        <v>0</v>
      </c>
      <c r="AU155" s="348">
        <f t="shared" si="446"/>
        <v>0</v>
      </c>
      <c r="AV155" s="348">
        <f t="shared" si="446"/>
        <v>0</v>
      </c>
      <c r="AW155" s="348">
        <f t="shared" si="446"/>
        <v>0</v>
      </c>
      <c r="AX155" s="350">
        <f t="shared" si="407"/>
        <v>0</v>
      </c>
      <c r="AY155" s="7" t="s">
        <v>46</v>
      </c>
      <c r="AZ155" s="135">
        <f t="shared" si="420"/>
        <v>8333.3333333333339</v>
      </c>
      <c r="BA155" s="190">
        <v>100000</v>
      </c>
      <c r="BB155" s="467">
        <f t="shared" ref="BB155:BM155" si="447">$AZ155*BB94</f>
        <v>0</v>
      </c>
      <c r="BC155" s="467">
        <f t="shared" si="447"/>
        <v>0</v>
      </c>
      <c r="BD155" s="467">
        <f t="shared" si="447"/>
        <v>0</v>
      </c>
      <c r="BE155" s="467">
        <f t="shared" si="447"/>
        <v>0</v>
      </c>
      <c r="BF155" s="467">
        <f t="shared" si="447"/>
        <v>0</v>
      </c>
      <c r="BG155" s="467">
        <f t="shared" si="447"/>
        <v>0</v>
      </c>
      <c r="BH155" s="467">
        <f t="shared" si="447"/>
        <v>0</v>
      </c>
      <c r="BI155" s="467">
        <f t="shared" si="447"/>
        <v>0</v>
      </c>
      <c r="BJ155" s="467">
        <f t="shared" si="447"/>
        <v>0</v>
      </c>
      <c r="BK155" s="467">
        <f t="shared" si="447"/>
        <v>0</v>
      </c>
      <c r="BL155" s="467">
        <f t="shared" si="447"/>
        <v>0</v>
      </c>
      <c r="BM155" s="467">
        <f t="shared" si="447"/>
        <v>0</v>
      </c>
      <c r="BN155" s="438">
        <f t="shared" si="410"/>
        <v>0</v>
      </c>
      <c r="BO155" s="7" t="s">
        <v>46</v>
      </c>
      <c r="BP155" s="135">
        <f t="shared" si="422"/>
        <v>8333.3333333333339</v>
      </c>
      <c r="BQ155" s="190">
        <v>100000</v>
      </c>
      <c r="BR155" s="467">
        <f t="shared" ref="BR155:CC155" si="448">$BP155*BR94</f>
        <v>0</v>
      </c>
      <c r="BS155" s="467">
        <f t="shared" si="448"/>
        <v>0</v>
      </c>
      <c r="BT155" s="467">
        <f t="shared" si="448"/>
        <v>0</v>
      </c>
      <c r="BU155" s="467">
        <f t="shared" si="448"/>
        <v>0</v>
      </c>
      <c r="BV155" s="467">
        <f t="shared" si="448"/>
        <v>0</v>
      </c>
      <c r="BW155" s="467">
        <f t="shared" si="448"/>
        <v>0</v>
      </c>
      <c r="BX155" s="467">
        <f t="shared" si="448"/>
        <v>0</v>
      </c>
      <c r="BY155" s="467">
        <f t="shared" si="448"/>
        <v>0</v>
      </c>
      <c r="BZ155" s="467">
        <f t="shared" si="448"/>
        <v>0</v>
      </c>
      <c r="CA155" s="467">
        <f t="shared" si="448"/>
        <v>0</v>
      </c>
      <c r="CB155" s="467">
        <f t="shared" si="448"/>
        <v>0</v>
      </c>
      <c r="CC155" s="467">
        <f t="shared" si="448"/>
        <v>0</v>
      </c>
      <c r="CD155" s="438">
        <f t="shared" si="413"/>
        <v>0</v>
      </c>
    </row>
    <row r="156" spans="2:82" outlineLevel="1" x14ac:dyDescent="0.2">
      <c r="B156" s="14" t="s">
        <v>131</v>
      </c>
      <c r="C156" s="7" t="s">
        <v>46</v>
      </c>
      <c r="D156" s="135">
        <f>100000/12</f>
        <v>8333.3333333333339</v>
      </c>
      <c r="E156" s="190"/>
      <c r="F156" s="145">
        <f t="shared" ref="F156:Q156" si="449">$D156*F95</f>
        <v>0</v>
      </c>
      <c r="G156" s="145">
        <f t="shared" si="449"/>
        <v>0</v>
      </c>
      <c r="H156" s="145">
        <f t="shared" si="449"/>
        <v>0</v>
      </c>
      <c r="I156" s="145">
        <f t="shared" si="449"/>
        <v>0</v>
      </c>
      <c r="J156" s="145">
        <f t="shared" si="449"/>
        <v>0</v>
      </c>
      <c r="K156" s="145">
        <f t="shared" si="449"/>
        <v>0</v>
      </c>
      <c r="L156" s="145">
        <f t="shared" si="449"/>
        <v>0</v>
      </c>
      <c r="M156" s="145">
        <f t="shared" si="449"/>
        <v>0</v>
      </c>
      <c r="N156" s="145">
        <f t="shared" si="449"/>
        <v>0</v>
      </c>
      <c r="O156" s="145">
        <f t="shared" si="449"/>
        <v>0</v>
      </c>
      <c r="P156" s="145">
        <f t="shared" si="449"/>
        <v>0</v>
      </c>
      <c r="Q156" s="145">
        <f t="shared" si="449"/>
        <v>0</v>
      </c>
      <c r="R156" s="148">
        <f>SUM(F156:Q156)</f>
        <v>0</v>
      </c>
      <c r="S156" s="7" t="s">
        <v>46</v>
      </c>
      <c r="T156" s="135">
        <f t="shared" si="416"/>
        <v>6666.666666666667</v>
      </c>
      <c r="U156" s="190">
        <v>80000</v>
      </c>
      <c r="V156" s="235">
        <f t="shared" ref="V156:AG156" si="450">$T156*V95</f>
        <v>0</v>
      </c>
      <c r="W156" s="235">
        <f t="shared" si="450"/>
        <v>0</v>
      </c>
      <c r="X156" s="235">
        <f t="shared" si="450"/>
        <v>0</v>
      </c>
      <c r="Y156" s="235">
        <f t="shared" si="450"/>
        <v>0</v>
      </c>
      <c r="Z156" s="235">
        <f t="shared" si="450"/>
        <v>0</v>
      </c>
      <c r="AA156" s="235">
        <f t="shared" si="450"/>
        <v>0</v>
      </c>
      <c r="AB156" s="235">
        <f t="shared" si="450"/>
        <v>0</v>
      </c>
      <c r="AC156" s="235">
        <f t="shared" si="450"/>
        <v>0</v>
      </c>
      <c r="AD156" s="235">
        <f t="shared" si="450"/>
        <v>0</v>
      </c>
      <c r="AE156" s="235">
        <f t="shared" si="450"/>
        <v>0</v>
      </c>
      <c r="AF156" s="235">
        <f t="shared" si="450"/>
        <v>0</v>
      </c>
      <c r="AG156" s="235">
        <f t="shared" si="450"/>
        <v>0</v>
      </c>
      <c r="AH156" s="237">
        <f t="shared" si="405"/>
        <v>0</v>
      </c>
      <c r="AI156" s="7" t="s">
        <v>46</v>
      </c>
      <c r="AJ156" s="135">
        <f t="shared" si="418"/>
        <v>9533.3333333333339</v>
      </c>
      <c r="AK156" s="190">
        <f>55*2080</f>
        <v>114400</v>
      </c>
      <c r="AL156" s="348">
        <f t="shared" ref="AL156:AW156" si="451">$AJ156*AL95</f>
        <v>9533.3333333333339</v>
      </c>
      <c r="AM156" s="348">
        <f t="shared" si="451"/>
        <v>9533.3333333333339</v>
      </c>
      <c r="AN156" s="348">
        <f t="shared" si="451"/>
        <v>9533.3333333333339</v>
      </c>
      <c r="AO156" s="348">
        <f t="shared" si="451"/>
        <v>9533.3333333333339</v>
      </c>
      <c r="AP156" s="348">
        <f t="shared" si="451"/>
        <v>9533.3333333333339</v>
      </c>
      <c r="AQ156" s="348">
        <f t="shared" si="451"/>
        <v>9533.3333333333339</v>
      </c>
      <c r="AR156" s="348">
        <f t="shared" si="451"/>
        <v>9533.3333333333339</v>
      </c>
      <c r="AS156" s="348">
        <f t="shared" si="451"/>
        <v>9533.3333333333339</v>
      </c>
      <c r="AT156" s="348">
        <f t="shared" si="451"/>
        <v>9533.3333333333339</v>
      </c>
      <c r="AU156" s="348">
        <f t="shared" si="451"/>
        <v>9533.3333333333339</v>
      </c>
      <c r="AV156" s="348">
        <f t="shared" si="451"/>
        <v>9533.3333333333339</v>
      </c>
      <c r="AW156" s="348">
        <f t="shared" si="451"/>
        <v>9533.3333333333339</v>
      </c>
      <c r="AX156" s="350">
        <f t="shared" si="407"/>
        <v>114399.99999999999</v>
      </c>
      <c r="AY156" s="7" t="s">
        <v>46</v>
      </c>
      <c r="AZ156" s="135">
        <f t="shared" si="420"/>
        <v>9533.3333333333339</v>
      </c>
      <c r="BA156" s="190">
        <f>55*2080</f>
        <v>114400</v>
      </c>
      <c r="BB156" s="467">
        <f t="shared" ref="BB156:BM156" si="452">$AZ156*BB95</f>
        <v>19066.666666666668</v>
      </c>
      <c r="BC156" s="467">
        <f t="shared" si="452"/>
        <v>19066.666666666668</v>
      </c>
      <c r="BD156" s="467">
        <f t="shared" si="452"/>
        <v>19066.666666666668</v>
      </c>
      <c r="BE156" s="467">
        <f t="shared" si="452"/>
        <v>19066.666666666668</v>
      </c>
      <c r="BF156" s="467">
        <f t="shared" si="452"/>
        <v>19066.666666666668</v>
      </c>
      <c r="BG156" s="467">
        <f t="shared" si="452"/>
        <v>19066.666666666668</v>
      </c>
      <c r="BH156" s="467">
        <f t="shared" si="452"/>
        <v>19066.666666666668</v>
      </c>
      <c r="BI156" s="467">
        <f t="shared" si="452"/>
        <v>19066.666666666668</v>
      </c>
      <c r="BJ156" s="467">
        <f t="shared" si="452"/>
        <v>19066.666666666668</v>
      </c>
      <c r="BK156" s="467">
        <f t="shared" si="452"/>
        <v>19066.666666666668</v>
      </c>
      <c r="BL156" s="467">
        <f t="shared" si="452"/>
        <v>19066.666666666668</v>
      </c>
      <c r="BM156" s="467">
        <f t="shared" si="452"/>
        <v>19066.666666666668</v>
      </c>
      <c r="BN156" s="438">
        <f t="shared" si="410"/>
        <v>228799.99999999997</v>
      </c>
      <c r="BO156" s="7" t="s">
        <v>46</v>
      </c>
      <c r="BP156" s="135">
        <f t="shared" si="422"/>
        <v>9533.3333333333339</v>
      </c>
      <c r="BQ156" s="190">
        <f>55*2080</f>
        <v>114400</v>
      </c>
      <c r="BR156" s="467">
        <f t="shared" ref="BR156:CC156" si="453">$BP156*BR95</f>
        <v>19066.666666666668</v>
      </c>
      <c r="BS156" s="467">
        <f t="shared" si="453"/>
        <v>19066.666666666668</v>
      </c>
      <c r="BT156" s="467">
        <f t="shared" si="453"/>
        <v>19066.666666666668</v>
      </c>
      <c r="BU156" s="467">
        <f t="shared" si="453"/>
        <v>19066.666666666668</v>
      </c>
      <c r="BV156" s="467">
        <f t="shared" si="453"/>
        <v>19066.666666666668</v>
      </c>
      <c r="BW156" s="467">
        <f t="shared" si="453"/>
        <v>19066.666666666668</v>
      </c>
      <c r="BX156" s="467">
        <f t="shared" si="453"/>
        <v>19066.666666666668</v>
      </c>
      <c r="BY156" s="467">
        <f t="shared" si="453"/>
        <v>19066.666666666668</v>
      </c>
      <c r="BZ156" s="467">
        <f t="shared" si="453"/>
        <v>19066.666666666668</v>
      </c>
      <c r="CA156" s="467">
        <f t="shared" si="453"/>
        <v>19066.666666666668</v>
      </c>
      <c r="CB156" s="467">
        <f t="shared" si="453"/>
        <v>19066.666666666668</v>
      </c>
      <c r="CC156" s="467">
        <f t="shared" si="453"/>
        <v>19066.666666666668</v>
      </c>
      <c r="CD156" s="438">
        <f t="shared" si="413"/>
        <v>228799.99999999997</v>
      </c>
    </row>
    <row r="157" spans="2:82" outlineLevel="1" x14ac:dyDescent="0.2">
      <c r="B157" s="78" t="s">
        <v>34</v>
      </c>
      <c r="C157" s="7" t="s">
        <v>46</v>
      </c>
      <c r="D157" s="135">
        <f>(E157/2080)*160</f>
        <v>6153.8461538461534</v>
      </c>
      <c r="E157" s="190">
        <v>80000</v>
      </c>
      <c r="F157" s="145">
        <f t="shared" ref="F157:Q157" si="454">$D157*F96</f>
        <v>0</v>
      </c>
      <c r="G157" s="145">
        <f t="shared" si="454"/>
        <v>0</v>
      </c>
      <c r="H157" s="145">
        <f t="shared" si="454"/>
        <v>0</v>
      </c>
      <c r="I157" s="145">
        <f t="shared" si="454"/>
        <v>0</v>
      </c>
      <c r="J157" s="145">
        <f t="shared" si="454"/>
        <v>0</v>
      </c>
      <c r="K157" s="145">
        <f t="shared" si="454"/>
        <v>0</v>
      </c>
      <c r="L157" s="145">
        <f t="shared" si="454"/>
        <v>0</v>
      </c>
      <c r="M157" s="152">
        <f t="shared" si="454"/>
        <v>0</v>
      </c>
      <c r="N157" s="145">
        <f t="shared" si="454"/>
        <v>0</v>
      </c>
      <c r="O157" s="145">
        <f t="shared" si="454"/>
        <v>0</v>
      </c>
      <c r="P157" s="145">
        <f t="shared" si="454"/>
        <v>0</v>
      </c>
      <c r="Q157" s="145">
        <f t="shared" si="454"/>
        <v>0</v>
      </c>
      <c r="R157" s="148">
        <f t="shared" si="403"/>
        <v>0</v>
      </c>
      <c r="S157" s="7" t="s">
        <v>46</v>
      </c>
      <c r="T157" s="135">
        <f t="shared" si="416"/>
        <v>6666.666666666667</v>
      </c>
      <c r="U157" s="190">
        <v>80000</v>
      </c>
      <c r="V157" s="235">
        <f t="shared" ref="V157:AG157" si="455">$T157*V96</f>
        <v>0</v>
      </c>
      <c r="W157" s="235">
        <f t="shared" si="455"/>
        <v>0</v>
      </c>
      <c r="X157" s="235">
        <f t="shared" si="455"/>
        <v>0</v>
      </c>
      <c r="Y157" s="235">
        <f t="shared" si="455"/>
        <v>0</v>
      </c>
      <c r="Z157" s="235">
        <f t="shared" si="455"/>
        <v>0</v>
      </c>
      <c r="AA157" s="235">
        <f t="shared" si="455"/>
        <v>0</v>
      </c>
      <c r="AB157" s="235">
        <f t="shared" si="455"/>
        <v>0</v>
      </c>
      <c r="AC157" s="235">
        <f t="shared" si="455"/>
        <v>0</v>
      </c>
      <c r="AD157" s="235">
        <f t="shared" si="455"/>
        <v>0</v>
      </c>
      <c r="AE157" s="235">
        <f t="shared" si="455"/>
        <v>0</v>
      </c>
      <c r="AF157" s="235">
        <f t="shared" si="455"/>
        <v>0</v>
      </c>
      <c r="AG157" s="235">
        <f t="shared" si="455"/>
        <v>0</v>
      </c>
      <c r="AH157" s="237">
        <f t="shared" si="405"/>
        <v>0</v>
      </c>
      <c r="AI157" s="7" t="s">
        <v>46</v>
      </c>
      <c r="AJ157" s="135">
        <f t="shared" si="418"/>
        <v>6666.666666666667</v>
      </c>
      <c r="AK157" s="190">
        <v>80000</v>
      </c>
      <c r="AL157" s="348">
        <f t="shared" ref="AL157:AW157" si="456">$AJ157*AL96</f>
        <v>6666.666666666667</v>
      </c>
      <c r="AM157" s="348">
        <f t="shared" si="456"/>
        <v>6666.666666666667</v>
      </c>
      <c r="AN157" s="348">
        <f t="shared" si="456"/>
        <v>6666.666666666667</v>
      </c>
      <c r="AO157" s="348">
        <f t="shared" si="456"/>
        <v>6666.666666666667</v>
      </c>
      <c r="AP157" s="348">
        <f t="shared" si="456"/>
        <v>6666.666666666667</v>
      </c>
      <c r="AQ157" s="348">
        <f t="shared" si="456"/>
        <v>6666.666666666667</v>
      </c>
      <c r="AR157" s="348">
        <f t="shared" si="456"/>
        <v>6666.666666666667</v>
      </c>
      <c r="AS157" s="348">
        <f t="shared" si="456"/>
        <v>6666.666666666667</v>
      </c>
      <c r="AT157" s="348">
        <f t="shared" si="456"/>
        <v>6666.666666666667</v>
      </c>
      <c r="AU157" s="348">
        <f t="shared" si="456"/>
        <v>6666.666666666667</v>
      </c>
      <c r="AV157" s="348">
        <f t="shared" si="456"/>
        <v>6666.666666666667</v>
      </c>
      <c r="AW157" s="348">
        <f t="shared" si="456"/>
        <v>6666.666666666667</v>
      </c>
      <c r="AX157" s="350">
        <f t="shared" si="407"/>
        <v>80000</v>
      </c>
      <c r="AY157" s="7" t="s">
        <v>46</v>
      </c>
      <c r="AZ157" s="135">
        <f t="shared" si="420"/>
        <v>6666.666666666667</v>
      </c>
      <c r="BA157" s="190">
        <v>80000</v>
      </c>
      <c r="BB157" s="467">
        <f t="shared" ref="BB157:BM157" si="457">$AZ157*BB96</f>
        <v>13333.333333333334</v>
      </c>
      <c r="BC157" s="467">
        <f t="shared" si="457"/>
        <v>13333.333333333334</v>
      </c>
      <c r="BD157" s="467">
        <f t="shared" si="457"/>
        <v>13333.333333333334</v>
      </c>
      <c r="BE157" s="467">
        <f t="shared" si="457"/>
        <v>13333.333333333334</v>
      </c>
      <c r="BF157" s="467">
        <f t="shared" si="457"/>
        <v>13333.333333333334</v>
      </c>
      <c r="BG157" s="467">
        <f t="shared" si="457"/>
        <v>13333.333333333334</v>
      </c>
      <c r="BH157" s="467">
        <f t="shared" si="457"/>
        <v>13333.333333333334</v>
      </c>
      <c r="BI157" s="467">
        <f t="shared" si="457"/>
        <v>13333.333333333334</v>
      </c>
      <c r="BJ157" s="467">
        <f t="shared" si="457"/>
        <v>13333.333333333334</v>
      </c>
      <c r="BK157" s="467">
        <f t="shared" si="457"/>
        <v>13333.333333333334</v>
      </c>
      <c r="BL157" s="467">
        <f t="shared" si="457"/>
        <v>13333.333333333334</v>
      </c>
      <c r="BM157" s="467">
        <f t="shared" si="457"/>
        <v>13333.333333333334</v>
      </c>
      <c r="BN157" s="438">
        <f t="shared" si="410"/>
        <v>160000</v>
      </c>
      <c r="BO157" s="7" t="s">
        <v>46</v>
      </c>
      <c r="BP157" s="135">
        <f t="shared" si="422"/>
        <v>6666.666666666667</v>
      </c>
      <c r="BQ157" s="190">
        <v>80000</v>
      </c>
      <c r="BR157" s="467">
        <f t="shared" ref="BR157:CC157" si="458">$BP157*BR96</f>
        <v>13333.333333333334</v>
      </c>
      <c r="BS157" s="467">
        <f t="shared" si="458"/>
        <v>13333.333333333334</v>
      </c>
      <c r="BT157" s="467">
        <f t="shared" si="458"/>
        <v>13333.333333333334</v>
      </c>
      <c r="BU157" s="467">
        <f t="shared" si="458"/>
        <v>13333.333333333334</v>
      </c>
      <c r="BV157" s="467">
        <f t="shared" si="458"/>
        <v>13333.333333333334</v>
      </c>
      <c r="BW157" s="467">
        <f t="shared" si="458"/>
        <v>13333.333333333334</v>
      </c>
      <c r="BX157" s="467">
        <f t="shared" si="458"/>
        <v>13333.333333333334</v>
      </c>
      <c r="BY157" s="467">
        <f t="shared" si="458"/>
        <v>13333.333333333334</v>
      </c>
      <c r="BZ157" s="467">
        <f t="shared" si="458"/>
        <v>13333.333333333334</v>
      </c>
      <c r="CA157" s="467">
        <f t="shared" si="458"/>
        <v>13333.333333333334</v>
      </c>
      <c r="CB157" s="467">
        <f t="shared" si="458"/>
        <v>13333.333333333334</v>
      </c>
      <c r="CC157" s="467">
        <f t="shared" si="458"/>
        <v>13333.333333333334</v>
      </c>
      <c r="CD157" s="438">
        <f t="shared" si="413"/>
        <v>160000</v>
      </c>
    </row>
    <row r="158" spans="2:82" outlineLevel="1" x14ac:dyDescent="0.2">
      <c r="B158" s="78" t="s">
        <v>275</v>
      </c>
      <c r="C158" s="7" t="s">
        <v>46</v>
      </c>
      <c r="D158" s="135">
        <f>80000/12</f>
        <v>6666.666666666667</v>
      </c>
      <c r="E158" s="190"/>
      <c r="F158" s="145">
        <f t="shared" ref="F158:Q158" si="459">$D158*F97</f>
        <v>0</v>
      </c>
      <c r="G158" s="145">
        <f t="shared" si="459"/>
        <v>0</v>
      </c>
      <c r="H158" s="145">
        <f t="shared" si="459"/>
        <v>0</v>
      </c>
      <c r="I158" s="145">
        <f t="shared" si="459"/>
        <v>0</v>
      </c>
      <c r="J158" s="145">
        <f t="shared" si="459"/>
        <v>0</v>
      </c>
      <c r="K158" s="145">
        <f t="shared" si="459"/>
        <v>0</v>
      </c>
      <c r="L158" s="145">
        <f t="shared" si="459"/>
        <v>0</v>
      </c>
      <c r="M158" s="145">
        <f t="shared" si="459"/>
        <v>0</v>
      </c>
      <c r="N158" s="145">
        <f t="shared" si="459"/>
        <v>0</v>
      </c>
      <c r="O158" s="145">
        <f t="shared" si="459"/>
        <v>0</v>
      </c>
      <c r="P158" s="145">
        <f t="shared" si="459"/>
        <v>0</v>
      </c>
      <c r="Q158" s="145">
        <f t="shared" si="459"/>
        <v>0</v>
      </c>
      <c r="R158" s="148">
        <f t="shared" si="403"/>
        <v>0</v>
      </c>
      <c r="S158" s="7" t="s">
        <v>46</v>
      </c>
      <c r="T158" s="135">
        <f t="shared" si="416"/>
        <v>9166.6666666666661</v>
      </c>
      <c r="U158" s="190">
        <v>110000</v>
      </c>
      <c r="V158" s="235">
        <f t="shared" ref="V158:AG158" si="460">$T158*V97</f>
        <v>0</v>
      </c>
      <c r="W158" s="235">
        <f t="shared" si="460"/>
        <v>0</v>
      </c>
      <c r="X158" s="235">
        <f t="shared" si="460"/>
        <v>0</v>
      </c>
      <c r="Y158" s="235">
        <f t="shared" si="460"/>
        <v>0</v>
      </c>
      <c r="Z158" s="235">
        <f t="shared" si="460"/>
        <v>0</v>
      </c>
      <c r="AA158" s="235">
        <f t="shared" si="460"/>
        <v>0</v>
      </c>
      <c r="AB158" s="235">
        <f t="shared" si="460"/>
        <v>0</v>
      </c>
      <c r="AC158" s="235">
        <f t="shared" si="460"/>
        <v>0</v>
      </c>
      <c r="AD158" s="235">
        <f t="shared" si="460"/>
        <v>0</v>
      </c>
      <c r="AE158" s="235">
        <f t="shared" si="460"/>
        <v>0</v>
      </c>
      <c r="AF158" s="235">
        <f t="shared" si="460"/>
        <v>0</v>
      </c>
      <c r="AG158" s="235">
        <f t="shared" si="460"/>
        <v>0</v>
      </c>
      <c r="AH158" s="237">
        <f t="shared" si="405"/>
        <v>0</v>
      </c>
      <c r="AI158" s="7" t="s">
        <v>46</v>
      </c>
      <c r="AJ158" s="135">
        <f t="shared" si="418"/>
        <v>9533.3333333333339</v>
      </c>
      <c r="AK158" s="190">
        <f>55*2080</f>
        <v>114400</v>
      </c>
      <c r="AL158" s="348">
        <f t="shared" ref="AL158:AW158" si="461">$AJ158*AL97</f>
        <v>9533.3333333333339</v>
      </c>
      <c r="AM158" s="348">
        <f t="shared" si="461"/>
        <v>9533.3333333333339</v>
      </c>
      <c r="AN158" s="348">
        <f t="shared" si="461"/>
        <v>9533.3333333333339</v>
      </c>
      <c r="AO158" s="348">
        <f t="shared" si="461"/>
        <v>9533.3333333333339</v>
      </c>
      <c r="AP158" s="348">
        <f t="shared" si="461"/>
        <v>9533.3333333333339</v>
      </c>
      <c r="AQ158" s="348">
        <f t="shared" si="461"/>
        <v>9533.3333333333339</v>
      </c>
      <c r="AR158" s="348">
        <f t="shared" si="461"/>
        <v>9533.3333333333339</v>
      </c>
      <c r="AS158" s="348">
        <f t="shared" si="461"/>
        <v>9533.3333333333339</v>
      </c>
      <c r="AT158" s="348">
        <f t="shared" si="461"/>
        <v>9533.3333333333339</v>
      </c>
      <c r="AU158" s="348">
        <f t="shared" si="461"/>
        <v>9533.3333333333339</v>
      </c>
      <c r="AV158" s="348">
        <f t="shared" si="461"/>
        <v>9533.3333333333339</v>
      </c>
      <c r="AW158" s="348">
        <f t="shared" si="461"/>
        <v>9533.3333333333339</v>
      </c>
      <c r="AX158" s="350">
        <f t="shared" si="407"/>
        <v>114399.99999999999</v>
      </c>
      <c r="AY158" s="7" t="s">
        <v>46</v>
      </c>
      <c r="AZ158" s="135">
        <f t="shared" si="420"/>
        <v>9533.3333333333339</v>
      </c>
      <c r="BA158" s="190">
        <f>55*2080</f>
        <v>114400</v>
      </c>
      <c r="BB158" s="467">
        <f t="shared" ref="BB158:BM158" si="462">$AZ158*BB97</f>
        <v>19066.666666666668</v>
      </c>
      <c r="BC158" s="467">
        <f t="shared" si="462"/>
        <v>19066.666666666668</v>
      </c>
      <c r="BD158" s="467">
        <f t="shared" si="462"/>
        <v>19066.666666666668</v>
      </c>
      <c r="BE158" s="467">
        <f t="shared" si="462"/>
        <v>19066.666666666668</v>
      </c>
      <c r="BF158" s="467">
        <f t="shared" si="462"/>
        <v>19066.666666666668</v>
      </c>
      <c r="BG158" s="467">
        <f t="shared" si="462"/>
        <v>19066.666666666668</v>
      </c>
      <c r="BH158" s="467">
        <f t="shared" si="462"/>
        <v>19066.666666666668</v>
      </c>
      <c r="BI158" s="467">
        <f t="shared" si="462"/>
        <v>19066.666666666668</v>
      </c>
      <c r="BJ158" s="467">
        <f t="shared" si="462"/>
        <v>19066.666666666668</v>
      </c>
      <c r="BK158" s="467">
        <f t="shared" si="462"/>
        <v>19066.666666666668</v>
      </c>
      <c r="BL158" s="467">
        <f t="shared" si="462"/>
        <v>19066.666666666668</v>
      </c>
      <c r="BM158" s="467">
        <f t="shared" si="462"/>
        <v>19066.666666666668</v>
      </c>
      <c r="BN158" s="438">
        <f t="shared" si="410"/>
        <v>228799.99999999997</v>
      </c>
      <c r="BO158" s="7" t="s">
        <v>46</v>
      </c>
      <c r="BP158" s="135">
        <f t="shared" si="422"/>
        <v>9533.3333333333339</v>
      </c>
      <c r="BQ158" s="190">
        <f>55*2080</f>
        <v>114400</v>
      </c>
      <c r="BR158" s="467">
        <f t="shared" ref="BR158:CC158" si="463">$BP158*BR97</f>
        <v>19066.666666666668</v>
      </c>
      <c r="BS158" s="467">
        <f t="shared" si="463"/>
        <v>19066.666666666668</v>
      </c>
      <c r="BT158" s="467">
        <f t="shared" si="463"/>
        <v>19066.666666666668</v>
      </c>
      <c r="BU158" s="467">
        <f t="shared" si="463"/>
        <v>19066.666666666668</v>
      </c>
      <c r="BV158" s="467">
        <f t="shared" si="463"/>
        <v>19066.666666666668</v>
      </c>
      <c r="BW158" s="467">
        <f t="shared" si="463"/>
        <v>19066.666666666668</v>
      </c>
      <c r="BX158" s="467">
        <f t="shared" si="463"/>
        <v>19066.666666666668</v>
      </c>
      <c r="BY158" s="467">
        <f t="shared" si="463"/>
        <v>19066.666666666668</v>
      </c>
      <c r="BZ158" s="467">
        <f t="shared" si="463"/>
        <v>19066.666666666668</v>
      </c>
      <c r="CA158" s="467">
        <f t="shared" si="463"/>
        <v>19066.666666666668</v>
      </c>
      <c r="CB158" s="467">
        <f t="shared" si="463"/>
        <v>19066.666666666668</v>
      </c>
      <c r="CC158" s="467">
        <f t="shared" si="463"/>
        <v>19066.666666666668</v>
      </c>
      <c r="CD158" s="438">
        <f t="shared" si="413"/>
        <v>228799.99999999997</v>
      </c>
    </row>
    <row r="159" spans="2:82" outlineLevel="1" x14ac:dyDescent="0.2">
      <c r="B159" s="78" t="s">
        <v>129</v>
      </c>
      <c r="C159" s="7" t="s">
        <v>46</v>
      </c>
      <c r="D159" s="135">
        <f>80000/12</f>
        <v>6666.666666666667</v>
      </c>
      <c r="E159" s="190"/>
      <c r="F159" s="145">
        <f t="shared" ref="F159:Q159" si="464">$D159*F98</f>
        <v>0</v>
      </c>
      <c r="G159" s="145">
        <f t="shared" si="464"/>
        <v>0</v>
      </c>
      <c r="H159" s="145">
        <f t="shared" si="464"/>
        <v>0</v>
      </c>
      <c r="I159" s="145">
        <f t="shared" si="464"/>
        <v>0</v>
      </c>
      <c r="J159" s="145">
        <f t="shared" si="464"/>
        <v>0</v>
      </c>
      <c r="K159" s="145">
        <f t="shared" si="464"/>
        <v>0</v>
      </c>
      <c r="L159" s="145">
        <f t="shared" si="464"/>
        <v>0</v>
      </c>
      <c r="M159" s="145">
        <f t="shared" si="464"/>
        <v>0</v>
      </c>
      <c r="N159" s="145">
        <f t="shared" si="464"/>
        <v>0</v>
      </c>
      <c r="O159" s="145">
        <f t="shared" si="464"/>
        <v>0</v>
      </c>
      <c r="P159" s="145">
        <f t="shared" si="464"/>
        <v>0</v>
      </c>
      <c r="Q159" s="145">
        <f t="shared" si="464"/>
        <v>0</v>
      </c>
      <c r="R159" s="148">
        <f t="shared" si="403"/>
        <v>0</v>
      </c>
      <c r="S159" s="7" t="s">
        <v>46</v>
      </c>
      <c r="T159" s="135">
        <f t="shared" si="416"/>
        <v>6666.666666666667</v>
      </c>
      <c r="U159" s="190">
        <v>80000</v>
      </c>
      <c r="V159" s="235">
        <f t="shared" ref="V159:AG159" si="465">$T159*V98</f>
        <v>0</v>
      </c>
      <c r="W159" s="235">
        <f t="shared" si="465"/>
        <v>0</v>
      </c>
      <c r="X159" s="235">
        <f t="shared" si="465"/>
        <v>0</v>
      </c>
      <c r="Y159" s="235">
        <f t="shared" si="465"/>
        <v>0</v>
      </c>
      <c r="Z159" s="235">
        <f t="shared" si="465"/>
        <v>0</v>
      </c>
      <c r="AA159" s="235">
        <f t="shared" si="465"/>
        <v>0</v>
      </c>
      <c r="AB159" s="235">
        <f t="shared" si="465"/>
        <v>0</v>
      </c>
      <c r="AC159" s="235">
        <f t="shared" si="465"/>
        <v>0</v>
      </c>
      <c r="AD159" s="235">
        <f t="shared" si="465"/>
        <v>0</v>
      </c>
      <c r="AE159" s="235">
        <f t="shared" si="465"/>
        <v>0</v>
      </c>
      <c r="AF159" s="235">
        <f t="shared" si="465"/>
        <v>0</v>
      </c>
      <c r="AG159" s="235">
        <f t="shared" si="465"/>
        <v>0</v>
      </c>
      <c r="AH159" s="237">
        <f t="shared" si="405"/>
        <v>0</v>
      </c>
      <c r="AI159" s="7" t="s">
        <v>46</v>
      </c>
      <c r="AJ159" s="135">
        <f t="shared" si="418"/>
        <v>10400</v>
      </c>
      <c r="AK159" s="190">
        <f>60*2080</f>
        <v>124800</v>
      </c>
      <c r="AL159" s="348">
        <f t="shared" ref="AL159:AW159" si="466">$AJ159*AL98</f>
        <v>10400</v>
      </c>
      <c r="AM159" s="348">
        <f t="shared" si="466"/>
        <v>10400</v>
      </c>
      <c r="AN159" s="348">
        <f t="shared" si="466"/>
        <v>10400</v>
      </c>
      <c r="AO159" s="348">
        <f t="shared" si="466"/>
        <v>10400</v>
      </c>
      <c r="AP159" s="348">
        <f t="shared" si="466"/>
        <v>10400</v>
      </c>
      <c r="AQ159" s="348">
        <f t="shared" si="466"/>
        <v>10400</v>
      </c>
      <c r="AR159" s="348">
        <f t="shared" si="466"/>
        <v>10400</v>
      </c>
      <c r="AS159" s="348">
        <f t="shared" si="466"/>
        <v>10400</v>
      </c>
      <c r="AT159" s="348">
        <f t="shared" si="466"/>
        <v>10400</v>
      </c>
      <c r="AU159" s="348">
        <f t="shared" si="466"/>
        <v>10400</v>
      </c>
      <c r="AV159" s="348">
        <f t="shared" si="466"/>
        <v>10400</v>
      </c>
      <c r="AW159" s="348">
        <f t="shared" si="466"/>
        <v>10400</v>
      </c>
      <c r="AX159" s="350">
        <f t="shared" si="407"/>
        <v>124800</v>
      </c>
      <c r="AY159" s="7" t="s">
        <v>46</v>
      </c>
      <c r="AZ159" s="135">
        <f t="shared" si="420"/>
        <v>10400</v>
      </c>
      <c r="BA159" s="190">
        <f>60*2080</f>
        <v>124800</v>
      </c>
      <c r="BB159" s="467">
        <f t="shared" ref="BB159:BM159" si="467">$AZ159*BB98</f>
        <v>10400</v>
      </c>
      <c r="BC159" s="467">
        <f t="shared" si="467"/>
        <v>10400</v>
      </c>
      <c r="BD159" s="467">
        <f t="shared" si="467"/>
        <v>10400</v>
      </c>
      <c r="BE159" s="467">
        <f t="shared" si="467"/>
        <v>10400</v>
      </c>
      <c r="BF159" s="467">
        <f t="shared" si="467"/>
        <v>10400</v>
      </c>
      <c r="BG159" s="467">
        <f t="shared" si="467"/>
        <v>10400</v>
      </c>
      <c r="BH159" s="467">
        <f t="shared" si="467"/>
        <v>10400</v>
      </c>
      <c r="BI159" s="467">
        <f t="shared" si="467"/>
        <v>10400</v>
      </c>
      <c r="BJ159" s="467">
        <f t="shared" si="467"/>
        <v>10400</v>
      </c>
      <c r="BK159" s="467">
        <f t="shared" si="467"/>
        <v>10400</v>
      </c>
      <c r="BL159" s="467">
        <f t="shared" si="467"/>
        <v>10400</v>
      </c>
      <c r="BM159" s="467">
        <f t="shared" si="467"/>
        <v>10400</v>
      </c>
      <c r="BN159" s="438">
        <f t="shared" si="410"/>
        <v>124800</v>
      </c>
      <c r="BO159" s="7" t="s">
        <v>46</v>
      </c>
      <c r="BP159" s="135">
        <f t="shared" si="422"/>
        <v>10400</v>
      </c>
      <c r="BQ159" s="190">
        <f>60*2080</f>
        <v>124800</v>
      </c>
      <c r="BR159" s="467">
        <f t="shared" ref="BR159:CC159" si="468">$BP159*BR98</f>
        <v>10400</v>
      </c>
      <c r="BS159" s="467">
        <f t="shared" si="468"/>
        <v>10400</v>
      </c>
      <c r="BT159" s="467">
        <f t="shared" si="468"/>
        <v>10400</v>
      </c>
      <c r="BU159" s="467">
        <f t="shared" si="468"/>
        <v>10400</v>
      </c>
      <c r="BV159" s="467">
        <f t="shared" si="468"/>
        <v>10400</v>
      </c>
      <c r="BW159" s="467">
        <f t="shared" si="468"/>
        <v>10400</v>
      </c>
      <c r="BX159" s="467">
        <f t="shared" si="468"/>
        <v>10400</v>
      </c>
      <c r="BY159" s="467">
        <f t="shared" si="468"/>
        <v>10400</v>
      </c>
      <c r="BZ159" s="467">
        <f t="shared" si="468"/>
        <v>10400</v>
      </c>
      <c r="CA159" s="467">
        <f t="shared" si="468"/>
        <v>10400</v>
      </c>
      <c r="CB159" s="467">
        <f t="shared" si="468"/>
        <v>10400</v>
      </c>
      <c r="CC159" s="467">
        <f t="shared" si="468"/>
        <v>10400</v>
      </c>
      <c r="CD159" s="438">
        <f t="shared" si="413"/>
        <v>124800</v>
      </c>
    </row>
    <row r="160" spans="2:82" outlineLevel="1" x14ac:dyDescent="0.2">
      <c r="B160" s="14" t="s">
        <v>130</v>
      </c>
      <c r="C160" s="7" t="s">
        <v>46</v>
      </c>
      <c r="D160" s="135">
        <f>80000/12</f>
        <v>6666.666666666667</v>
      </c>
      <c r="E160" s="190"/>
      <c r="F160" s="145">
        <f t="shared" ref="F160:Q160" si="469">$D160*F99</f>
        <v>0</v>
      </c>
      <c r="G160" s="145">
        <f t="shared" si="469"/>
        <v>0</v>
      </c>
      <c r="H160" s="145">
        <f t="shared" si="469"/>
        <v>0</v>
      </c>
      <c r="I160" s="145">
        <f t="shared" si="469"/>
        <v>0</v>
      </c>
      <c r="J160" s="145">
        <f t="shared" si="469"/>
        <v>0</v>
      </c>
      <c r="K160" s="145">
        <f t="shared" si="469"/>
        <v>0</v>
      </c>
      <c r="L160" s="145">
        <f t="shared" si="469"/>
        <v>0</v>
      </c>
      <c r="M160" s="145">
        <f t="shared" si="469"/>
        <v>0</v>
      </c>
      <c r="N160" s="145">
        <f t="shared" si="469"/>
        <v>0</v>
      </c>
      <c r="O160" s="145">
        <f t="shared" si="469"/>
        <v>0</v>
      </c>
      <c r="P160" s="145">
        <f t="shared" si="469"/>
        <v>0</v>
      </c>
      <c r="Q160" s="145">
        <f t="shared" si="469"/>
        <v>0</v>
      </c>
      <c r="R160" s="148">
        <f t="shared" si="403"/>
        <v>0</v>
      </c>
      <c r="S160" s="7" t="s">
        <v>46</v>
      </c>
      <c r="T160" s="135">
        <f t="shared" si="416"/>
        <v>6666.666666666667</v>
      </c>
      <c r="U160" s="190">
        <v>80000</v>
      </c>
      <c r="V160" s="235">
        <f t="shared" ref="V160:AG160" si="470">$T160*V99</f>
        <v>0</v>
      </c>
      <c r="W160" s="235">
        <f t="shared" si="470"/>
        <v>0</v>
      </c>
      <c r="X160" s="235">
        <f t="shared" si="470"/>
        <v>0</v>
      </c>
      <c r="Y160" s="235">
        <f t="shared" si="470"/>
        <v>0</v>
      </c>
      <c r="Z160" s="235">
        <f t="shared" si="470"/>
        <v>0</v>
      </c>
      <c r="AA160" s="235">
        <f t="shared" si="470"/>
        <v>0</v>
      </c>
      <c r="AB160" s="235">
        <f t="shared" si="470"/>
        <v>0</v>
      </c>
      <c r="AC160" s="235">
        <f t="shared" si="470"/>
        <v>0</v>
      </c>
      <c r="AD160" s="235">
        <f t="shared" si="470"/>
        <v>0</v>
      </c>
      <c r="AE160" s="235">
        <f t="shared" si="470"/>
        <v>0</v>
      </c>
      <c r="AF160" s="235">
        <f t="shared" si="470"/>
        <v>0</v>
      </c>
      <c r="AG160" s="235">
        <f t="shared" si="470"/>
        <v>0</v>
      </c>
      <c r="AH160" s="237">
        <f t="shared" si="405"/>
        <v>0</v>
      </c>
      <c r="AI160" s="7" t="s">
        <v>46</v>
      </c>
      <c r="AJ160" s="135">
        <f t="shared" si="418"/>
        <v>10400</v>
      </c>
      <c r="AK160" s="190">
        <f>60*2080</f>
        <v>124800</v>
      </c>
      <c r="AL160" s="348">
        <f t="shared" ref="AL160:AW160" si="471">$AJ160*AL99</f>
        <v>0</v>
      </c>
      <c r="AM160" s="348">
        <f t="shared" si="471"/>
        <v>0</v>
      </c>
      <c r="AN160" s="348">
        <f t="shared" si="471"/>
        <v>0</v>
      </c>
      <c r="AO160" s="348">
        <f t="shared" si="471"/>
        <v>0</v>
      </c>
      <c r="AP160" s="348">
        <f t="shared" si="471"/>
        <v>0</v>
      </c>
      <c r="AQ160" s="348">
        <f t="shared" si="471"/>
        <v>0</v>
      </c>
      <c r="AR160" s="348">
        <f t="shared" si="471"/>
        <v>0</v>
      </c>
      <c r="AS160" s="348">
        <f t="shared" si="471"/>
        <v>0</v>
      </c>
      <c r="AT160" s="348">
        <f t="shared" si="471"/>
        <v>0</v>
      </c>
      <c r="AU160" s="348">
        <f t="shared" si="471"/>
        <v>0</v>
      </c>
      <c r="AV160" s="348">
        <f t="shared" si="471"/>
        <v>0</v>
      </c>
      <c r="AW160" s="348">
        <f t="shared" si="471"/>
        <v>0</v>
      </c>
      <c r="AX160" s="350">
        <f t="shared" si="407"/>
        <v>0</v>
      </c>
      <c r="AY160" s="7" t="s">
        <v>46</v>
      </c>
      <c r="AZ160" s="135">
        <f t="shared" si="420"/>
        <v>10400</v>
      </c>
      <c r="BA160" s="190">
        <f>60*2080</f>
        <v>124800</v>
      </c>
      <c r="BB160" s="467">
        <f t="shared" ref="BB160:BM160" si="472">$AZ160*BB99</f>
        <v>0</v>
      </c>
      <c r="BC160" s="467">
        <f t="shared" si="472"/>
        <v>0</v>
      </c>
      <c r="BD160" s="467">
        <f t="shared" si="472"/>
        <v>0</v>
      </c>
      <c r="BE160" s="467">
        <f t="shared" si="472"/>
        <v>0</v>
      </c>
      <c r="BF160" s="467">
        <f t="shared" si="472"/>
        <v>0</v>
      </c>
      <c r="BG160" s="467">
        <f t="shared" si="472"/>
        <v>0</v>
      </c>
      <c r="BH160" s="467">
        <f t="shared" si="472"/>
        <v>0</v>
      </c>
      <c r="BI160" s="467">
        <f t="shared" si="472"/>
        <v>0</v>
      </c>
      <c r="BJ160" s="467">
        <f t="shared" si="472"/>
        <v>0</v>
      </c>
      <c r="BK160" s="467">
        <f t="shared" si="472"/>
        <v>0</v>
      </c>
      <c r="BL160" s="467">
        <f t="shared" si="472"/>
        <v>0</v>
      </c>
      <c r="BM160" s="467">
        <f t="shared" si="472"/>
        <v>0</v>
      </c>
      <c r="BN160" s="438">
        <f t="shared" si="410"/>
        <v>0</v>
      </c>
      <c r="BO160" s="7" t="s">
        <v>46</v>
      </c>
      <c r="BP160" s="135">
        <f t="shared" si="422"/>
        <v>10400</v>
      </c>
      <c r="BQ160" s="190">
        <f>60*2080</f>
        <v>124800</v>
      </c>
      <c r="BR160" s="467">
        <f t="shared" ref="BR160:CC160" si="473">$BP160*BR99</f>
        <v>0</v>
      </c>
      <c r="BS160" s="467">
        <f t="shared" si="473"/>
        <v>0</v>
      </c>
      <c r="BT160" s="467">
        <f t="shared" si="473"/>
        <v>0</v>
      </c>
      <c r="BU160" s="467">
        <f t="shared" si="473"/>
        <v>0</v>
      </c>
      <c r="BV160" s="467">
        <f t="shared" si="473"/>
        <v>0</v>
      </c>
      <c r="BW160" s="467">
        <f t="shared" si="473"/>
        <v>0</v>
      </c>
      <c r="BX160" s="467">
        <f t="shared" si="473"/>
        <v>0</v>
      </c>
      <c r="BY160" s="467">
        <f t="shared" si="473"/>
        <v>0</v>
      </c>
      <c r="BZ160" s="467">
        <f t="shared" si="473"/>
        <v>0</v>
      </c>
      <c r="CA160" s="467">
        <f t="shared" si="473"/>
        <v>0</v>
      </c>
      <c r="CB160" s="467">
        <f t="shared" si="473"/>
        <v>0</v>
      </c>
      <c r="CC160" s="467">
        <f t="shared" si="473"/>
        <v>0</v>
      </c>
      <c r="CD160" s="438">
        <f t="shared" si="413"/>
        <v>0</v>
      </c>
    </row>
    <row r="161" spans="2:82" outlineLevel="1" x14ac:dyDescent="0.2">
      <c r="B161" s="14" t="s">
        <v>267</v>
      </c>
      <c r="C161" s="7" t="s">
        <v>46</v>
      </c>
      <c r="D161" s="135">
        <f>(E161/2080)*160</f>
        <v>7692.3076923076933</v>
      </c>
      <c r="E161" s="190">
        <v>100000</v>
      </c>
      <c r="F161" s="145">
        <f t="shared" ref="F161:L170" si="474">$D161*F102</f>
        <v>0</v>
      </c>
      <c r="G161" s="145">
        <f t="shared" si="474"/>
        <v>0</v>
      </c>
      <c r="H161" s="145">
        <f t="shared" si="474"/>
        <v>0</v>
      </c>
      <c r="I161" s="145">
        <f t="shared" si="474"/>
        <v>0</v>
      </c>
      <c r="J161" s="145">
        <f t="shared" si="474"/>
        <v>0</v>
      </c>
      <c r="K161" s="145">
        <f t="shared" si="474"/>
        <v>0</v>
      </c>
      <c r="L161" s="145">
        <f t="shared" si="474"/>
        <v>0</v>
      </c>
      <c r="M161" s="152">
        <f t="shared" ref="M161:Q162" si="475">$D161*M100</f>
        <v>0</v>
      </c>
      <c r="N161" s="152">
        <f t="shared" si="475"/>
        <v>0</v>
      </c>
      <c r="O161" s="152">
        <f t="shared" si="475"/>
        <v>0</v>
      </c>
      <c r="P161" s="152">
        <f t="shared" si="475"/>
        <v>0</v>
      </c>
      <c r="Q161" s="152">
        <f t="shared" si="475"/>
        <v>0</v>
      </c>
      <c r="R161" s="148">
        <f t="shared" si="403"/>
        <v>0</v>
      </c>
      <c r="S161" s="7" t="s">
        <v>46</v>
      </c>
      <c r="T161" s="135">
        <f t="shared" si="416"/>
        <v>6066.666666666667</v>
      </c>
      <c r="U161" s="190">
        <f>35*2080</f>
        <v>72800</v>
      </c>
      <c r="V161" s="235">
        <f t="shared" ref="V161:AG161" si="476">$T161*V100</f>
        <v>0</v>
      </c>
      <c r="W161" s="235">
        <f t="shared" si="476"/>
        <v>0</v>
      </c>
      <c r="X161" s="235">
        <f t="shared" si="476"/>
        <v>0</v>
      </c>
      <c r="Y161" s="235">
        <f t="shared" si="476"/>
        <v>12133.333333333334</v>
      </c>
      <c r="Z161" s="235">
        <f t="shared" si="476"/>
        <v>12133.333333333334</v>
      </c>
      <c r="AA161" s="235">
        <f t="shared" si="476"/>
        <v>12133.333333333334</v>
      </c>
      <c r="AB161" s="235">
        <f t="shared" si="476"/>
        <v>12133.333333333334</v>
      </c>
      <c r="AC161" s="235">
        <f t="shared" si="476"/>
        <v>12133.333333333334</v>
      </c>
      <c r="AD161" s="235">
        <f t="shared" si="476"/>
        <v>12133.333333333334</v>
      </c>
      <c r="AE161" s="235">
        <f t="shared" si="476"/>
        <v>12133.333333333334</v>
      </c>
      <c r="AF161" s="235">
        <f t="shared" si="476"/>
        <v>12133.333333333334</v>
      </c>
      <c r="AG161" s="235">
        <f t="shared" si="476"/>
        <v>12133.333333333334</v>
      </c>
      <c r="AH161" s="237">
        <f t="shared" si="405"/>
        <v>109199.99999999999</v>
      </c>
      <c r="AI161" s="7" t="s">
        <v>46</v>
      </c>
      <c r="AJ161" s="135">
        <f t="shared" si="418"/>
        <v>6066.666666666667</v>
      </c>
      <c r="AK161" s="190">
        <f>35*2080</f>
        <v>72800</v>
      </c>
      <c r="AL161" s="348">
        <f t="shared" ref="AL161:AW161" si="477">$AJ161*AL100</f>
        <v>12133.333333333334</v>
      </c>
      <c r="AM161" s="348">
        <f t="shared" si="477"/>
        <v>12133.333333333334</v>
      </c>
      <c r="AN161" s="348">
        <f t="shared" si="477"/>
        <v>12133.333333333334</v>
      </c>
      <c r="AO161" s="348">
        <f t="shared" si="477"/>
        <v>12133.333333333334</v>
      </c>
      <c r="AP161" s="348">
        <f t="shared" si="477"/>
        <v>12133.333333333334</v>
      </c>
      <c r="AQ161" s="348">
        <f t="shared" si="477"/>
        <v>12133.333333333334</v>
      </c>
      <c r="AR161" s="348">
        <f t="shared" si="477"/>
        <v>12133.333333333334</v>
      </c>
      <c r="AS161" s="348">
        <f t="shared" si="477"/>
        <v>12133.333333333334</v>
      </c>
      <c r="AT161" s="348">
        <f t="shared" si="477"/>
        <v>12133.333333333334</v>
      </c>
      <c r="AU161" s="348">
        <f t="shared" si="477"/>
        <v>12133.333333333334</v>
      </c>
      <c r="AV161" s="348">
        <f t="shared" si="477"/>
        <v>12133.333333333334</v>
      </c>
      <c r="AW161" s="348">
        <f t="shared" si="477"/>
        <v>12133.333333333334</v>
      </c>
      <c r="AX161" s="350">
        <f t="shared" si="407"/>
        <v>145600</v>
      </c>
      <c r="AY161" s="7" t="s">
        <v>46</v>
      </c>
      <c r="AZ161" s="135">
        <f t="shared" si="420"/>
        <v>6066.666666666667</v>
      </c>
      <c r="BA161" s="190">
        <f>35*2080</f>
        <v>72800</v>
      </c>
      <c r="BB161" s="467">
        <f t="shared" ref="BB161:BM161" si="478">$AZ161*BB100</f>
        <v>12133.333333333334</v>
      </c>
      <c r="BC161" s="467">
        <f t="shared" si="478"/>
        <v>12133.333333333334</v>
      </c>
      <c r="BD161" s="467">
        <f t="shared" si="478"/>
        <v>12133.333333333334</v>
      </c>
      <c r="BE161" s="467">
        <f t="shared" si="478"/>
        <v>12133.333333333334</v>
      </c>
      <c r="BF161" s="467">
        <f t="shared" si="478"/>
        <v>12133.333333333334</v>
      </c>
      <c r="BG161" s="467">
        <f t="shared" si="478"/>
        <v>12133.333333333334</v>
      </c>
      <c r="BH161" s="467">
        <f t="shared" si="478"/>
        <v>12133.333333333334</v>
      </c>
      <c r="BI161" s="467">
        <f t="shared" si="478"/>
        <v>12133.333333333334</v>
      </c>
      <c r="BJ161" s="467">
        <f t="shared" si="478"/>
        <v>12133.333333333334</v>
      </c>
      <c r="BK161" s="467">
        <f t="shared" si="478"/>
        <v>12133.333333333334</v>
      </c>
      <c r="BL161" s="467">
        <f t="shared" si="478"/>
        <v>12133.333333333334</v>
      </c>
      <c r="BM161" s="467">
        <f t="shared" si="478"/>
        <v>12133.333333333334</v>
      </c>
      <c r="BN161" s="438">
        <f t="shared" si="410"/>
        <v>145600</v>
      </c>
      <c r="BO161" s="7" t="s">
        <v>46</v>
      </c>
      <c r="BP161" s="135">
        <f t="shared" si="422"/>
        <v>6066.666666666667</v>
      </c>
      <c r="BQ161" s="190">
        <f>35*2080</f>
        <v>72800</v>
      </c>
      <c r="BR161" s="467">
        <f t="shared" ref="BR161:CC161" si="479">$BP161*BR100</f>
        <v>12133.333333333334</v>
      </c>
      <c r="BS161" s="467">
        <f t="shared" si="479"/>
        <v>12133.333333333334</v>
      </c>
      <c r="BT161" s="467">
        <f t="shared" si="479"/>
        <v>12133.333333333334</v>
      </c>
      <c r="BU161" s="467">
        <f t="shared" si="479"/>
        <v>12133.333333333334</v>
      </c>
      <c r="BV161" s="467">
        <f t="shared" si="479"/>
        <v>12133.333333333334</v>
      </c>
      <c r="BW161" s="467">
        <f t="shared" si="479"/>
        <v>12133.333333333334</v>
      </c>
      <c r="BX161" s="467">
        <f t="shared" si="479"/>
        <v>12133.333333333334</v>
      </c>
      <c r="BY161" s="467">
        <f t="shared" si="479"/>
        <v>12133.333333333334</v>
      </c>
      <c r="BZ161" s="467">
        <f t="shared" si="479"/>
        <v>12133.333333333334</v>
      </c>
      <c r="CA161" s="467">
        <f t="shared" si="479"/>
        <v>12133.333333333334</v>
      </c>
      <c r="CB161" s="467">
        <f t="shared" si="479"/>
        <v>12133.333333333334</v>
      </c>
      <c r="CC161" s="467">
        <f t="shared" si="479"/>
        <v>12133.333333333334</v>
      </c>
      <c r="CD161" s="438">
        <f t="shared" si="413"/>
        <v>145600</v>
      </c>
    </row>
    <row r="162" spans="2:82" outlineLevel="1" x14ac:dyDescent="0.2">
      <c r="B162" s="78" t="s">
        <v>268</v>
      </c>
      <c r="C162" s="7" t="s">
        <v>46</v>
      </c>
      <c r="D162" s="135">
        <f>(E162/2080)*160</f>
        <v>7692.3076923076933</v>
      </c>
      <c r="E162" s="190">
        <v>100000</v>
      </c>
      <c r="F162" s="145">
        <f t="shared" si="474"/>
        <v>0</v>
      </c>
      <c r="G162" s="145">
        <f t="shared" si="474"/>
        <v>0</v>
      </c>
      <c r="H162" s="145">
        <f t="shared" si="474"/>
        <v>0</v>
      </c>
      <c r="I162" s="145">
        <f t="shared" si="474"/>
        <v>0</v>
      </c>
      <c r="J162" s="145">
        <f t="shared" si="474"/>
        <v>0</v>
      </c>
      <c r="K162" s="145">
        <f t="shared" si="474"/>
        <v>0</v>
      </c>
      <c r="L162" s="145">
        <f t="shared" si="474"/>
        <v>0</v>
      </c>
      <c r="M162" s="152">
        <f t="shared" si="475"/>
        <v>0</v>
      </c>
      <c r="N162" s="152">
        <f t="shared" si="475"/>
        <v>0</v>
      </c>
      <c r="O162" s="152">
        <f t="shared" si="475"/>
        <v>0</v>
      </c>
      <c r="P162" s="152">
        <f t="shared" si="475"/>
        <v>0</v>
      </c>
      <c r="Q162" s="152">
        <f t="shared" si="475"/>
        <v>0</v>
      </c>
      <c r="R162" s="148">
        <f t="shared" si="403"/>
        <v>0</v>
      </c>
      <c r="S162" s="7" t="s">
        <v>46</v>
      </c>
      <c r="T162" s="135">
        <f t="shared" si="416"/>
        <v>9533.3333333333339</v>
      </c>
      <c r="U162" s="190">
        <f>55*2080</f>
        <v>114400</v>
      </c>
      <c r="V162" s="235">
        <f t="shared" ref="V162:AG162" si="480">$T162*V101</f>
        <v>0</v>
      </c>
      <c r="W162" s="235">
        <f t="shared" si="480"/>
        <v>0</v>
      </c>
      <c r="X162" s="235">
        <f t="shared" si="480"/>
        <v>0</v>
      </c>
      <c r="Y162" s="235">
        <f t="shared" si="480"/>
        <v>0</v>
      </c>
      <c r="Z162" s="235">
        <f t="shared" si="480"/>
        <v>0</v>
      </c>
      <c r="AA162" s="235">
        <f t="shared" si="480"/>
        <v>0</v>
      </c>
      <c r="AB162" s="235">
        <f t="shared" si="480"/>
        <v>9533.3333333333339</v>
      </c>
      <c r="AC162" s="235">
        <f t="shared" si="480"/>
        <v>9533.3333333333339</v>
      </c>
      <c r="AD162" s="235">
        <f t="shared" si="480"/>
        <v>9533.3333333333339</v>
      </c>
      <c r="AE162" s="235">
        <f t="shared" si="480"/>
        <v>19066.666666666668</v>
      </c>
      <c r="AF162" s="235">
        <f t="shared" si="480"/>
        <v>19066.666666666668</v>
      </c>
      <c r="AG162" s="235">
        <f t="shared" si="480"/>
        <v>19066.666666666668</v>
      </c>
      <c r="AH162" s="237">
        <f t="shared" si="405"/>
        <v>85800.000000000015</v>
      </c>
      <c r="AI162" s="7" t="s">
        <v>46</v>
      </c>
      <c r="AJ162" s="135">
        <f t="shared" si="418"/>
        <v>9533.3333333333339</v>
      </c>
      <c r="AK162" s="190">
        <f>55*2080</f>
        <v>114400</v>
      </c>
      <c r="AL162" s="348">
        <f t="shared" ref="AL162:AW162" si="481">$AJ162*AL101</f>
        <v>19066.666666666668</v>
      </c>
      <c r="AM162" s="348">
        <f t="shared" si="481"/>
        <v>19066.666666666668</v>
      </c>
      <c r="AN162" s="348">
        <f t="shared" si="481"/>
        <v>19066.666666666668</v>
      </c>
      <c r="AO162" s="348">
        <f t="shared" si="481"/>
        <v>19066.666666666668</v>
      </c>
      <c r="AP162" s="348">
        <f t="shared" si="481"/>
        <v>19066.666666666668</v>
      </c>
      <c r="AQ162" s="348">
        <f t="shared" si="481"/>
        <v>19066.666666666668</v>
      </c>
      <c r="AR162" s="348">
        <f t="shared" si="481"/>
        <v>19066.666666666668</v>
      </c>
      <c r="AS162" s="348">
        <f t="shared" si="481"/>
        <v>19066.666666666668</v>
      </c>
      <c r="AT162" s="348">
        <f t="shared" si="481"/>
        <v>19066.666666666668</v>
      </c>
      <c r="AU162" s="348">
        <f t="shared" si="481"/>
        <v>19066.666666666668</v>
      </c>
      <c r="AV162" s="348">
        <f t="shared" si="481"/>
        <v>19066.666666666668</v>
      </c>
      <c r="AW162" s="348">
        <f t="shared" si="481"/>
        <v>19066.666666666668</v>
      </c>
      <c r="AX162" s="350">
        <f t="shared" si="407"/>
        <v>228799.99999999997</v>
      </c>
      <c r="AY162" s="7" t="s">
        <v>46</v>
      </c>
      <c r="AZ162" s="135">
        <f t="shared" si="420"/>
        <v>9533.3333333333339</v>
      </c>
      <c r="BA162" s="190">
        <f>55*2080</f>
        <v>114400</v>
      </c>
      <c r="BB162" s="467">
        <f t="shared" ref="BB162:BM162" si="482">$AZ162*BB101</f>
        <v>57200</v>
      </c>
      <c r="BC162" s="467">
        <f t="shared" si="482"/>
        <v>57200</v>
      </c>
      <c r="BD162" s="467">
        <f t="shared" si="482"/>
        <v>57200</v>
      </c>
      <c r="BE162" s="467">
        <f t="shared" si="482"/>
        <v>57200</v>
      </c>
      <c r="BF162" s="467">
        <f t="shared" si="482"/>
        <v>57200</v>
      </c>
      <c r="BG162" s="467">
        <f t="shared" si="482"/>
        <v>57200</v>
      </c>
      <c r="BH162" s="467">
        <f t="shared" si="482"/>
        <v>57200</v>
      </c>
      <c r="BI162" s="467">
        <f t="shared" si="482"/>
        <v>57200</v>
      </c>
      <c r="BJ162" s="467">
        <f t="shared" si="482"/>
        <v>57200</v>
      </c>
      <c r="BK162" s="467">
        <f t="shared" si="482"/>
        <v>57200</v>
      </c>
      <c r="BL162" s="467">
        <f t="shared" si="482"/>
        <v>57200</v>
      </c>
      <c r="BM162" s="467">
        <f t="shared" si="482"/>
        <v>57200</v>
      </c>
      <c r="BN162" s="438">
        <f t="shared" si="410"/>
        <v>686400</v>
      </c>
      <c r="BO162" s="7" t="s">
        <v>46</v>
      </c>
      <c r="BP162" s="135">
        <f t="shared" si="422"/>
        <v>9533.3333333333339</v>
      </c>
      <c r="BQ162" s="190">
        <f>55*2080</f>
        <v>114400</v>
      </c>
      <c r="BR162" s="467">
        <f t="shared" ref="BR162:CC162" si="483">$BP162*BR101</f>
        <v>57200</v>
      </c>
      <c r="BS162" s="467">
        <f t="shared" si="483"/>
        <v>57200</v>
      </c>
      <c r="BT162" s="467">
        <f t="shared" si="483"/>
        <v>57200</v>
      </c>
      <c r="BU162" s="467">
        <f t="shared" si="483"/>
        <v>57200</v>
      </c>
      <c r="BV162" s="467">
        <f t="shared" si="483"/>
        <v>57200</v>
      </c>
      <c r="BW162" s="467">
        <f t="shared" si="483"/>
        <v>57200</v>
      </c>
      <c r="BX162" s="467">
        <f t="shared" si="483"/>
        <v>57200</v>
      </c>
      <c r="BY162" s="467">
        <f t="shared" si="483"/>
        <v>57200</v>
      </c>
      <c r="BZ162" s="467">
        <f t="shared" si="483"/>
        <v>57200</v>
      </c>
      <c r="CA162" s="467">
        <f t="shared" si="483"/>
        <v>57200</v>
      </c>
      <c r="CB162" s="467">
        <f t="shared" si="483"/>
        <v>57200</v>
      </c>
      <c r="CC162" s="467">
        <f t="shared" si="483"/>
        <v>57200</v>
      </c>
      <c r="CD162" s="438">
        <f t="shared" si="413"/>
        <v>686400</v>
      </c>
    </row>
    <row r="163" spans="2:82" outlineLevel="1" x14ac:dyDescent="0.2">
      <c r="B163" s="78" t="s">
        <v>253</v>
      </c>
      <c r="C163" s="7" t="s">
        <v>46</v>
      </c>
      <c r="D163" s="135">
        <f>70000/12</f>
        <v>5833.333333333333</v>
      </c>
      <c r="E163" s="190"/>
      <c r="F163" s="145">
        <f t="shared" si="474"/>
        <v>0</v>
      </c>
      <c r="G163" s="145">
        <f t="shared" si="474"/>
        <v>0</v>
      </c>
      <c r="H163" s="145">
        <f t="shared" si="474"/>
        <v>0</v>
      </c>
      <c r="I163" s="145">
        <f t="shared" si="474"/>
        <v>0</v>
      </c>
      <c r="J163" s="145">
        <f t="shared" si="474"/>
        <v>0</v>
      </c>
      <c r="K163" s="145">
        <f t="shared" si="474"/>
        <v>0</v>
      </c>
      <c r="L163" s="145">
        <f t="shared" si="474"/>
        <v>0</v>
      </c>
      <c r="M163" s="145">
        <f t="shared" ref="M163:Q172" si="484">$D163*M104</f>
        <v>0</v>
      </c>
      <c r="N163" s="145">
        <f t="shared" si="484"/>
        <v>0</v>
      </c>
      <c r="O163" s="145">
        <f t="shared" si="484"/>
        <v>0</v>
      </c>
      <c r="P163" s="145">
        <f t="shared" si="484"/>
        <v>0</v>
      </c>
      <c r="Q163" s="145">
        <f t="shared" si="484"/>
        <v>0</v>
      </c>
      <c r="R163" s="148">
        <f t="shared" si="403"/>
        <v>0</v>
      </c>
      <c r="S163" s="7" t="s">
        <v>46</v>
      </c>
      <c r="T163" s="135">
        <f t="shared" si="416"/>
        <v>5200</v>
      </c>
      <c r="U163" s="190">
        <f>30*2080</f>
        <v>62400</v>
      </c>
      <c r="V163" s="235">
        <f t="shared" ref="V163:AG163" si="485">$T163*V102</f>
        <v>0</v>
      </c>
      <c r="W163" s="235">
        <f t="shared" si="485"/>
        <v>0</v>
      </c>
      <c r="X163" s="235">
        <f t="shared" si="485"/>
        <v>0</v>
      </c>
      <c r="Y163" s="235">
        <f t="shared" si="485"/>
        <v>5200</v>
      </c>
      <c r="Z163" s="235">
        <f t="shared" si="485"/>
        <v>5200</v>
      </c>
      <c r="AA163" s="235">
        <f t="shared" si="485"/>
        <v>5200</v>
      </c>
      <c r="AB163" s="235">
        <f t="shared" si="485"/>
        <v>5200</v>
      </c>
      <c r="AC163" s="235">
        <f t="shared" si="485"/>
        <v>5200</v>
      </c>
      <c r="AD163" s="235">
        <f t="shared" si="485"/>
        <v>5200</v>
      </c>
      <c r="AE163" s="235">
        <f t="shared" si="485"/>
        <v>5200</v>
      </c>
      <c r="AF163" s="235">
        <f t="shared" si="485"/>
        <v>5200</v>
      </c>
      <c r="AG163" s="235">
        <f t="shared" si="485"/>
        <v>5200</v>
      </c>
      <c r="AH163" s="237">
        <f t="shared" si="405"/>
        <v>46800</v>
      </c>
      <c r="AI163" s="7" t="s">
        <v>46</v>
      </c>
      <c r="AJ163" s="135">
        <f t="shared" si="418"/>
        <v>5200</v>
      </c>
      <c r="AK163" s="190">
        <f>30*2080</f>
        <v>62400</v>
      </c>
      <c r="AL163" s="348">
        <f t="shared" ref="AL163:AW163" si="486">$AJ163*AL102</f>
        <v>5200</v>
      </c>
      <c r="AM163" s="348">
        <f t="shared" si="486"/>
        <v>5200</v>
      </c>
      <c r="AN163" s="348">
        <f t="shared" si="486"/>
        <v>5200</v>
      </c>
      <c r="AO163" s="348">
        <f t="shared" si="486"/>
        <v>5200</v>
      </c>
      <c r="AP163" s="348">
        <f t="shared" si="486"/>
        <v>5200</v>
      </c>
      <c r="AQ163" s="348">
        <f t="shared" si="486"/>
        <v>5200</v>
      </c>
      <c r="AR163" s="348">
        <f t="shared" si="486"/>
        <v>5200</v>
      </c>
      <c r="AS163" s="348">
        <f t="shared" si="486"/>
        <v>5200</v>
      </c>
      <c r="AT163" s="348">
        <f t="shared" si="486"/>
        <v>5200</v>
      </c>
      <c r="AU163" s="348">
        <f t="shared" si="486"/>
        <v>5200</v>
      </c>
      <c r="AV163" s="348">
        <f t="shared" si="486"/>
        <v>5200</v>
      </c>
      <c r="AW163" s="348">
        <f t="shared" si="486"/>
        <v>5200</v>
      </c>
      <c r="AX163" s="350">
        <f t="shared" si="407"/>
        <v>62400</v>
      </c>
      <c r="AY163" s="7" t="s">
        <v>46</v>
      </c>
      <c r="AZ163" s="135">
        <f t="shared" si="420"/>
        <v>5200</v>
      </c>
      <c r="BA163" s="190">
        <f>30*2080</f>
        <v>62400</v>
      </c>
      <c r="BB163" s="467">
        <f t="shared" ref="BB163:BM163" si="487">$AZ163*BB102</f>
        <v>10400</v>
      </c>
      <c r="BC163" s="467">
        <f t="shared" si="487"/>
        <v>10400</v>
      </c>
      <c r="BD163" s="467">
        <f t="shared" si="487"/>
        <v>10400</v>
      </c>
      <c r="BE163" s="467">
        <f t="shared" si="487"/>
        <v>10400</v>
      </c>
      <c r="BF163" s="467">
        <f t="shared" si="487"/>
        <v>10400</v>
      </c>
      <c r="BG163" s="467">
        <f t="shared" si="487"/>
        <v>10400</v>
      </c>
      <c r="BH163" s="467">
        <f t="shared" si="487"/>
        <v>10400</v>
      </c>
      <c r="BI163" s="467">
        <f t="shared" si="487"/>
        <v>10400</v>
      </c>
      <c r="BJ163" s="467">
        <f t="shared" si="487"/>
        <v>10400</v>
      </c>
      <c r="BK163" s="467">
        <f t="shared" si="487"/>
        <v>10400</v>
      </c>
      <c r="BL163" s="467">
        <f t="shared" si="487"/>
        <v>10400</v>
      </c>
      <c r="BM163" s="467">
        <f t="shared" si="487"/>
        <v>10400</v>
      </c>
      <c r="BN163" s="438">
        <f t="shared" si="410"/>
        <v>124800</v>
      </c>
      <c r="BO163" s="7" t="s">
        <v>46</v>
      </c>
      <c r="BP163" s="135">
        <f t="shared" si="422"/>
        <v>5200</v>
      </c>
      <c r="BQ163" s="190">
        <f>30*2080</f>
        <v>62400</v>
      </c>
      <c r="BR163" s="467">
        <f t="shared" ref="BR163:CC163" si="488">$BP163*BR102</f>
        <v>10400</v>
      </c>
      <c r="BS163" s="467">
        <f t="shared" si="488"/>
        <v>10400</v>
      </c>
      <c r="BT163" s="467">
        <f t="shared" si="488"/>
        <v>10400</v>
      </c>
      <c r="BU163" s="467">
        <f t="shared" si="488"/>
        <v>10400</v>
      </c>
      <c r="BV163" s="467">
        <f t="shared" si="488"/>
        <v>10400</v>
      </c>
      <c r="BW163" s="467">
        <f t="shared" si="488"/>
        <v>10400</v>
      </c>
      <c r="BX163" s="467">
        <f t="shared" si="488"/>
        <v>10400</v>
      </c>
      <c r="BY163" s="467">
        <f t="shared" si="488"/>
        <v>10400</v>
      </c>
      <c r="BZ163" s="467">
        <f t="shared" si="488"/>
        <v>10400</v>
      </c>
      <c r="CA163" s="467">
        <f t="shared" si="488"/>
        <v>10400</v>
      </c>
      <c r="CB163" s="467">
        <f t="shared" si="488"/>
        <v>10400</v>
      </c>
      <c r="CC163" s="467">
        <f t="shared" si="488"/>
        <v>10400</v>
      </c>
      <c r="CD163" s="438">
        <f t="shared" si="413"/>
        <v>124800</v>
      </c>
    </row>
    <row r="164" spans="2:82" outlineLevel="1" x14ac:dyDescent="0.2">
      <c r="B164" s="78" t="s">
        <v>269</v>
      </c>
      <c r="C164" s="7" t="s">
        <v>46</v>
      </c>
      <c r="D164" s="135">
        <f>37000/12</f>
        <v>3083.3333333333335</v>
      </c>
      <c r="E164" s="190"/>
      <c r="F164" s="145">
        <f t="shared" si="474"/>
        <v>0</v>
      </c>
      <c r="G164" s="145">
        <f t="shared" si="474"/>
        <v>0</v>
      </c>
      <c r="H164" s="145">
        <f t="shared" si="474"/>
        <v>0</v>
      </c>
      <c r="I164" s="145">
        <f t="shared" si="474"/>
        <v>0</v>
      </c>
      <c r="J164" s="145">
        <f t="shared" si="474"/>
        <v>0</v>
      </c>
      <c r="K164" s="145">
        <f t="shared" si="474"/>
        <v>0</v>
      </c>
      <c r="L164" s="145">
        <f t="shared" si="474"/>
        <v>0</v>
      </c>
      <c r="M164" s="145">
        <f t="shared" si="484"/>
        <v>0</v>
      </c>
      <c r="N164" s="145">
        <f t="shared" si="484"/>
        <v>0</v>
      </c>
      <c r="O164" s="145">
        <f t="shared" si="484"/>
        <v>0</v>
      </c>
      <c r="P164" s="145">
        <f t="shared" si="484"/>
        <v>0</v>
      </c>
      <c r="Q164" s="145">
        <f t="shared" si="484"/>
        <v>0</v>
      </c>
      <c r="R164" s="148">
        <f t="shared" si="403"/>
        <v>0</v>
      </c>
      <c r="S164" s="7" t="s">
        <v>46</v>
      </c>
      <c r="T164" s="135">
        <f t="shared" si="416"/>
        <v>9533.3333333333339</v>
      </c>
      <c r="U164" s="190">
        <f>55*2080</f>
        <v>114400</v>
      </c>
      <c r="V164" s="235">
        <f t="shared" ref="V164:AG164" si="489">$T164*V103</f>
        <v>0</v>
      </c>
      <c r="W164" s="235">
        <f t="shared" si="489"/>
        <v>0</v>
      </c>
      <c r="X164" s="235">
        <f t="shared" si="489"/>
        <v>0</v>
      </c>
      <c r="Y164" s="235">
        <f t="shared" si="489"/>
        <v>0</v>
      </c>
      <c r="Z164" s="235">
        <f t="shared" si="489"/>
        <v>0</v>
      </c>
      <c r="AA164" s="235">
        <f t="shared" si="489"/>
        <v>0</v>
      </c>
      <c r="AB164" s="235">
        <f t="shared" si="489"/>
        <v>9533.3333333333339</v>
      </c>
      <c r="AC164" s="235">
        <f t="shared" si="489"/>
        <v>9533.3333333333339</v>
      </c>
      <c r="AD164" s="235">
        <f t="shared" si="489"/>
        <v>9533.3333333333339</v>
      </c>
      <c r="AE164" s="235">
        <f t="shared" si="489"/>
        <v>9533.3333333333339</v>
      </c>
      <c r="AF164" s="235">
        <f t="shared" si="489"/>
        <v>9533.3333333333339</v>
      </c>
      <c r="AG164" s="235">
        <f t="shared" si="489"/>
        <v>9533.3333333333339</v>
      </c>
      <c r="AH164" s="237">
        <f t="shared" si="405"/>
        <v>57200.000000000007</v>
      </c>
      <c r="AI164" s="7" t="s">
        <v>46</v>
      </c>
      <c r="AJ164" s="135">
        <f t="shared" si="418"/>
        <v>9533.3333333333339</v>
      </c>
      <c r="AK164" s="190">
        <f>55*2080</f>
        <v>114400</v>
      </c>
      <c r="AL164" s="348">
        <f t="shared" ref="AL164:AW164" si="490">$AJ164*AL103</f>
        <v>19066.666666666668</v>
      </c>
      <c r="AM164" s="348">
        <f t="shared" si="490"/>
        <v>19066.666666666668</v>
      </c>
      <c r="AN164" s="348">
        <f t="shared" si="490"/>
        <v>19066.666666666668</v>
      </c>
      <c r="AO164" s="348">
        <f t="shared" si="490"/>
        <v>19066.666666666668</v>
      </c>
      <c r="AP164" s="348">
        <f t="shared" si="490"/>
        <v>19066.666666666668</v>
      </c>
      <c r="AQ164" s="348">
        <f t="shared" si="490"/>
        <v>19066.666666666668</v>
      </c>
      <c r="AR164" s="348">
        <f t="shared" si="490"/>
        <v>19066.666666666668</v>
      </c>
      <c r="AS164" s="348">
        <f t="shared" si="490"/>
        <v>19066.666666666668</v>
      </c>
      <c r="AT164" s="348">
        <f t="shared" si="490"/>
        <v>19066.666666666668</v>
      </c>
      <c r="AU164" s="348">
        <f t="shared" si="490"/>
        <v>19066.666666666668</v>
      </c>
      <c r="AV164" s="348">
        <f t="shared" si="490"/>
        <v>19066.666666666668</v>
      </c>
      <c r="AW164" s="348">
        <f t="shared" si="490"/>
        <v>19066.666666666668</v>
      </c>
      <c r="AX164" s="350">
        <f t="shared" si="407"/>
        <v>228799.99999999997</v>
      </c>
      <c r="AY164" s="7" t="s">
        <v>46</v>
      </c>
      <c r="AZ164" s="135">
        <f t="shared" si="420"/>
        <v>9533.3333333333339</v>
      </c>
      <c r="BA164" s="190">
        <f>55*2080</f>
        <v>114400</v>
      </c>
      <c r="BB164" s="467">
        <f t="shared" ref="BB164:BM164" si="491">$AZ164*BB103</f>
        <v>28600</v>
      </c>
      <c r="BC164" s="467">
        <f t="shared" si="491"/>
        <v>28600</v>
      </c>
      <c r="BD164" s="467">
        <f t="shared" si="491"/>
        <v>28600</v>
      </c>
      <c r="BE164" s="467">
        <f t="shared" si="491"/>
        <v>28600</v>
      </c>
      <c r="BF164" s="467">
        <f t="shared" si="491"/>
        <v>28600</v>
      </c>
      <c r="BG164" s="467">
        <f t="shared" si="491"/>
        <v>28600</v>
      </c>
      <c r="BH164" s="467">
        <f t="shared" si="491"/>
        <v>28600</v>
      </c>
      <c r="BI164" s="467">
        <f t="shared" si="491"/>
        <v>28600</v>
      </c>
      <c r="BJ164" s="467">
        <f t="shared" si="491"/>
        <v>28600</v>
      </c>
      <c r="BK164" s="467">
        <f t="shared" si="491"/>
        <v>28600</v>
      </c>
      <c r="BL164" s="467">
        <f t="shared" si="491"/>
        <v>28600</v>
      </c>
      <c r="BM164" s="467">
        <f t="shared" si="491"/>
        <v>28600</v>
      </c>
      <c r="BN164" s="438">
        <f t="shared" si="410"/>
        <v>343200</v>
      </c>
      <c r="BO164" s="7" t="s">
        <v>46</v>
      </c>
      <c r="BP164" s="135">
        <f t="shared" si="422"/>
        <v>9533.3333333333339</v>
      </c>
      <c r="BQ164" s="190">
        <f>55*2080</f>
        <v>114400</v>
      </c>
      <c r="BR164" s="467">
        <f t="shared" ref="BR164:CC164" si="492">$BP164*BR103</f>
        <v>28600</v>
      </c>
      <c r="BS164" s="467">
        <f t="shared" si="492"/>
        <v>28600</v>
      </c>
      <c r="BT164" s="467">
        <f t="shared" si="492"/>
        <v>28600</v>
      </c>
      <c r="BU164" s="467">
        <f t="shared" si="492"/>
        <v>28600</v>
      </c>
      <c r="BV164" s="467">
        <f t="shared" si="492"/>
        <v>28600</v>
      </c>
      <c r="BW164" s="467">
        <f t="shared" si="492"/>
        <v>28600</v>
      </c>
      <c r="BX164" s="467">
        <f t="shared" si="492"/>
        <v>28600</v>
      </c>
      <c r="BY164" s="467">
        <f t="shared" si="492"/>
        <v>28600</v>
      </c>
      <c r="BZ164" s="467">
        <f t="shared" si="492"/>
        <v>28600</v>
      </c>
      <c r="CA164" s="467">
        <f t="shared" si="492"/>
        <v>28600</v>
      </c>
      <c r="CB164" s="467">
        <f t="shared" si="492"/>
        <v>28600</v>
      </c>
      <c r="CC164" s="467">
        <f t="shared" si="492"/>
        <v>28600</v>
      </c>
      <c r="CD164" s="438">
        <f t="shared" si="413"/>
        <v>343200</v>
      </c>
    </row>
    <row r="165" spans="2:82" outlineLevel="1" x14ac:dyDescent="0.2">
      <c r="B165" s="78" t="s">
        <v>271</v>
      </c>
      <c r="C165" s="7" t="s">
        <v>46</v>
      </c>
      <c r="D165" s="135">
        <f>45000/12</f>
        <v>3750</v>
      </c>
      <c r="E165" s="190"/>
      <c r="F165" s="145">
        <f t="shared" si="474"/>
        <v>0</v>
      </c>
      <c r="G165" s="145">
        <f t="shared" si="474"/>
        <v>0</v>
      </c>
      <c r="H165" s="145">
        <f t="shared" si="474"/>
        <v>0</v>
      </c>
      <c r="I165" s="145">
        <f t="shared" si="474"/>
        <v>0</v>
      </c>
      <c r="J165" s="145">
        <f t="shared" si="474"/>
        <v>0</v>
      </c>
      <c r="K165" s="145">
        <f t="shared" si="474"/>
        <v>0</v>
      </c>
      <c r="L165" s="145">
        <f t="shared" si="474"/>
        <v>0</v>
      </c>
      <c r="M165" s="145">
        <f t="shared" si="484"/>
        <v>0</v>
      </c>
      <c r="N165" s="145">
        <f t="shared" si="484"/>
        <v>0</v>
      </c>
      <c r="O165" s="145">
        <f t="shared" si="484"/>
        <v>0</v>
      </c>
      <c r="P165" s="145">
        <f t="shared" si="484"/>
        <v>0</v>
      </c>
      <c r="Q165" s="145">
        <f t="shared" si="484"/>
        <v>0</v>
      </c>
      <c r="R165" s="148">
        <f t="shared" si="403"/>
        <v>0</v>
      </c>
      <c r="S165" s="7" t="s">
        <v>46</v>
      </c>
      <c r="T165" s="135">
        <f t="shared" si="416"/>
        <v>9533.3333333333339</v>
      </c>
      <c r="U165" s="190">
        <f>55*2080</f>
        <v>114400</v>
      </c>
      <c r="V165" s="235">
        <f t="shared" ref="V165:AG165" si="493">$T165*V104</f>
        <v>0</v>
      </c>
      <c r="W165" s="235">
        <f t="shared" si="493"/>
        <v>0</v>
      </c>
      <c r="X165" s="235">
        <f t="shared" si="493"/>
        <v>0</v>
      </c>
      <c r="Y165" s="235">
        <f t="shared" si="493"/>
        <v>9533.3333333333339</v>
      </c>
      <c r="Z165" s="235">
        <f t="shared" si="493"/>
        <v>9533.3333333333339</v>
      </c>
      <c r="AA165" s="235">
        <f t="shared" si="493"/>
        <v>9533.3333333333339</v>
      </c>
      <c r="AB165" s="235">
        <f t="shared" si="493"/>
        <v>19066.666666666668</v>
      </c>
      <c r="AC165" s="235">
        <f t="shared" si="493"/>
        <v>19066.666666666668</v>
      </c>
      <c r="AD165" s="235">
        <f t="shared" si="493"/>
        <v>19066.666666666668</v>
      </c>
      <c r="AE165" s="235">
        <f t="shared" si="493"/>
        <v>28600</v>
      </c>
      <c r="AF165" s="235">
        <f t="shared" si="493"/>
        <v>28600</v>
      </c>
      <c r="AG165" s="235">
        <f t="shared" si="493"/>
        <v>28600</v>
      </c>
      <c r="AH165" s="237">
        <f t="shared" si="405"/>
        <v>171600</v>
      </c>
      <c r="AI165" s="7" t="s">
        <v>46</v>
      </c>
      <c r="AJ165" s="135">
        <f t="shared" si="418"/>
        <v>9533.3333333333339</v>
      </c>
      <c r="AK165" s="190">
        <f>55*2080</f>
        <v>114400</v>
      </c>
      <c r="AL165" s="348">
        <f t="shared" ref="AL165:AW165" si="494">$AJ165*AL104</f>
        <v>28600</v>
      </c>
      <c r="AM165" s="348">
        <f t="shared" si="494"/>
        <v>28600</v>
      </c>
      <c r="AN165" s="348">
        <f t="shared" si="494"/>
        <v>28600</v>
      </c>
      <c r="AO165" s="348">
        <f t="shared" si="494"/>
        <v>28600</v>
      </c>
      <c r="AP165" s="348">
        <f t="shared" si="494"/>
        <v>28600</v>
      </c>
      <c r="AQ165" s="348">
        <f t="shared" si="494"/>
        <v>28600</v>
      </c>
      <c r="AR165" s="348">
        <f t="shared" si="494"/>
        <v>28600</v>
      </c>
      <c r="AS165" s="348">
        <f t="shared" si="494"/>
        <v>28600</v>
      </c>
      <c r="AT165" s="348">
        <f t="shared" si="494"/>
        <v>28600</v>
      </c>
      <c r="AU165" s="348">
        <f t="shared" si="494"/>
        <v>28600</v>
      </c>
      <c r="AV165" s="348">
        <f t="shared" si="494"/>
        <v>28600</v>
      </c>
      <c r="AW165" s="348">
        <f t="shared" si="494"/>
        <v>28600</v>
      </c>
      <c r="AX165" s="350">
        <f t="shared" si="407"/>
        <v>343200</v>
      </c>
      <c r="AY165" s="7" t="s">
        <v>46</v>
      </c>
      <c r="AZ165" s="135">
        <f t="shared" si="420"/>
        <v>11266.666666666666</v>
      </c>
      <c r="BA165" s="190">
        <f>65*2080</f>
        <v>135200</v>
      </c>
      <c r="BB165" s="467">
        <f t="shared" ref="BB165:BM165" si="495">$AZ165*BB104</f>
        <v>78866.666666666657</v>
      </c>
      <c r="BC165" s="467">
        <f t="shared" si="495"/>
        <v>78866.666666666657</v>
      </c>
      <c r="BD165" s="467">
        <f t="shared" si="495"/>
        <v>78866.666666666657</v>
      </c>
      <c r="BE165" s="467">
        <f t="shared" si="495"/>
        <v>78866.666666666657</v>
      </c>
      <c r="BF165" s="467">
        <f t="shared" si="495"/>
        <v>78866.666666666657</v>
      </c>
      <c r="BG165" s="467">
        <f t="shared" si="495"/>
        <v>78866.666666666657</v>
      </c>
      <c r="BH165" s="467">
        <f t="shared" si="495"/>
        <v>78866.666666666657</v>
      </c>
      <c r="BI165" s="467">
        <f t="shared" si="495"/>
        <v>78866.666666666657</v>
      </c>
      <c r="BJ165" s="467">
        <f t="shared" si="495"/>
        <v>78866.666666666657</v>
      </c>
      <c r="BK165" s="467">
        <f t="shared" si="495"/>
        <v>78866.666666666657</v>
      </c>
      <c r="BL165" s="467">
        <f t="shared" si="495"/>
        <v>78866.666666666657</v>
      </c>
      <c r="BM165" s="467">
        <f t="shared" si="495"/>
        <v>78866.666666666657</v>
      </c>
      <c r="BN165" s="438">
        <f t="shared" si="410"/>
        <v>946399.99999999965</v>
      </c>
      <c r="BO165" s="7" t="s">
        <v>46</v>
      </c>
      <c r="BP165" s="135">
        <f t="shared" si="422"/>
        <v>11266.666666666666</v>
      </c>
      <c r="BQ165" s="190">
        <f>65*2080</f>
        <v>135200</v>
      </c>
      <c r="BR165" s="467">
        <f t="shared" ref="BR165:CC165" si="496">$BP165*BR104</f>
        <v>78866.666666666657</v>
      </c>
      <c r="BS165" s="467">
        <f t="shared" si="496"/>
        <v>78866.666666666657</v>
      </c>
      <c r="BT165" s="467">
        <f t="shared" si="496"/>
        <v>78866.666666666657</v>
      </c>
      <c r="BU165" s="467">
        <f t="shared" si="496"/>
        <v>78866.666666666657</v>
      </c>
      <c r="BV165" s="467">
        <f t="shared" si="496"/>
        <v>78866.666666666657</v>
      </c>
      <c r="BW165" s="467">
        <f t="shared" si="496"/>
        <v>78866.666666666657</v>
      </c>
      <c r="BX165" s="467">
        <f t="shared" si="496"/>
        <v>78866.666666666657</v>
      </c>
      <c r="BY165" s="467">
        <f t="shared" si="496"/>
        <v>78866.666666666657</v>
      </c>
      <c r="BZ165" s="467">
        <f t="shared" si="496"/>
        <v>78866.666666666657</v>
      </c>
      <c r="CA165" s="467">
        <f t="shared" si="496"/>
        <v>78866.666666666657</v>
      </c>
      <c r="CB165" s="467">
        <f t="shared" si="496"/>
        <v>78866.666666666657</v>
      </c>
      <c r="CC165" s="467">
        <f t="shared" si="496"/>
        <v>78866.666666666657</v>
      </c>
      <c r="CD165" s="438">
        <f t="shared" si="413"/>
        <v>946399.99999999965</v>
      </c>
    </row>
    <row r="166" spans="2:82" outlineLevel="1" x14ac:dyDescent="0.2">
      <c r="B166" s="78" t="s">
        <v>270</v>
      </c>
      <c r="C166" s="7" t="s">
        <v>46</v>
      </c>
      <c r="D166" s="135">
        <f>50000/12</f>
        <v>4166.666666666667</v>
      </c>
      <c r="E166" s="190"/>
      <c r="F166" s="145">
        <f t="shared" si="474"/>
        <v>0</v>
      </c>
      <c r="G166" s="145">
        <f t="shared" si="474"/>
        <v>0</v>
      </c>
      <c r="H166" s="145">
        <f t="shared" si="474"/>
        <v>0</v>
      </c>
      <c r="I166" s="145">
        <f t="shared" si="474"/>
        <v>0</v>
      </c>
      <c r="J166" s="145">
        <f t="shared" si="474"/>
        <v>0</v>
      </c>
      <c r="K166" s="145">
        <f t="shared" si="474"/>
        <v>0</v>
      </c>
      <c r="L166" s="145">
        <f t="shared" si="474"/>
        <v>0</v>
      </c>
      <c r="M166" s="145">
        <f t="shared" si="484"/>
        <v>0</v>
      </c>
      <c r="N166" s="145">
        <f t="shared" si="484"/>
        <v>0</v>
      </c>
      <c r="O166" s="145">
        <f t="shared" si="484"/>
        <v>0</v>
      </c>
      <c r="P166" s="145">
        <f t="shared" si="484"/>
        <v>0</v>
      </c>
      <c r="Q166" s="145">
        <f t="shared" si="484"/>
        <v>0</v>
      </c>
      <c r="R166" s="148">
        <f t="shared" si="403"/>
        <v>0</v>
      </c>
      <c r="S166" s="7" t="s">
        <v>46</v>
      </c>
      <c r="T166" s="135">
        <f t="shared" si="416"/>
        <v>11266.666666666666</v>
      </c>
      <c r="U166" s="190">
        <f>65*2080</f>
        <v>135200</v>
      </c>
      <c r="V166" s="236">
        <f t="shared" ref="V166:AG166" si="497">$T166*V105</f>
        <v>0</v>
      </c>
      <c r="W166" s="236">
        <f t="shared" si="497"/>
        <v>0</v>
      </c>
      <c r="X166" s="236">
        <f t="shared" si="497"/>
        <v>0</v>
      </c>
      <c r="Y166" s="236">
        <f t="shared" si="497"/>
        <v>0</v>
      </c>
      <c r="Z166" s="236">
        <f t="shared" si="497"/>
        <v>0</v>
      </c>
      <c r="AA166" s="236">
        <f t="shared" si="497"/>
        <v>0</v>
      </c>
      <c r="AB166" s="236">
        <f t="shared" si="497"/>
        <v>0</v>
      </c>
      <c r="AC166" s="236">
        <f t="shared" si="497"/>
        <v>0</v>
      </c>
      <c r="AD166" s="236">
        <f t="shared" si="497"/>
        <v>0</v>
      </c>
      <c r="AE166" s="236">
        <f t="shared" si="497"/>
        <v>0</v>
      </c>
      <c r="AF166" s="236">
        <f t="shared" si="497"/>
        <v>0</v>
      </c>
      <c r="AG166" s="236">
        <f t="shared" si="497"/>
        <v>0</v>
      </c>
      <c r="AH166" s="237">
        <f t="shared" si="405"/>
        <v>0</v>
      </c>
      <c r="AI166" s="7" t="s">
        <v>46</v>
      </c>
      <c r="AJ166" s="135">
        <f t="shared" si="418"/>
        <v>11266.666666666666</v>
      </c>
      <c r="AK166" s="190">
        <f>65*2080</f>
        <v>135200</v>
      </c>
      <c r="AL166" s="348">
        <f t="shared" ref="AL166:AW166" si="498">$AJ166*AL105</f>
        <v>0</v>
      </c>
      <c r="AM166" s="348">
        <f t="shared" si="498"/>
        <v>0</v>
      </c>
      <c r="AN166" s="348">
        <f t="shared" si="498"/>
        <v>0</v>
      </c>
      <c r="AO166" s="348">
        <f t="shared" si="498"/>
        <v>0</v>
      </c>
      <c r="AP166" s="348">
        <f t="shared" si="498"/>
        <v>0</v>
      </c>
      <c r="AQ166" s="348">
        <f t="shared" si="498"/>
        <v>0</v>
      </c>
      <c r="AR166" s="348">
        <f t="shared" si="498"/>
        <v>0</v>
      </c>
      <c r="AS166" s="348">
        <f t="shared" si="498"/>
        <v>0</v>
      </c>
      <c r="AT166" s="348">
        <f t="shared" si="498"/>
        <v>0</v>
      </c>
      <c r="AU166" s="348">
        <f t="shared" si="498"/>
        <v>0</v>
      </c>
      <c r="AV166" s="348">
        <f t="shared" si="498"/>
        <v>0</v>
      </c>
      <c r="AW166" s="348">
        <f t="shared" si="498"/>
        <v>0</v>
      </c>
      <c r="AX166" s="350">
        <f t="shared" si="407"/>
        <v>0</v>
      </c>
      <c r="AY166" s="7" t="s">
        <v>46</v>
      </c>
      <c r="AZ166" s="135">
        <f t="shared" si="420"/>
        <v>11266.666666666666</v>
      </c>
      <c r="BA166" s="190">
        <f>65*2080</f>
        <v>135200</v>
      </c>
      <c r="BB166" s="467">
        <f t="shared" ref="BB166:BB172" si="499">$AZ166*BB105</f>
        <v>0</v>
      </c>
      <c r="BC166" s="437">
        <f t="shared" ref="BC166:BM166" si="500">$T166*BC107</f>
        <v>0</v>
      </c>
      <c r="BD166" s="437">
        <f t="shared" si="500"/>
        <v>0</v>
      </c>
      <c r="BE166" s="437">
        <f t="shared" si="500"/>
        <v>0</v>
      </c>
      <c r="BF166" s="437">
        <f t="shared" si="500"/>
        <v>0</v>
      </c>
      <c r="BG166" s="437">
        <f t="shared" si="500"/>
        <v>0</v>
      </c>
      <c r="BH166" s="437">
        <f t="shared" si="500"/>
        <v>0</v>
      </c>
      <c r="BI166" s="437">
        <f t="shared" si="500"/>
        <v>0</v>
      </c>
      <c r="BJ166" s="437">
        <f t="shared" si="500"/>
        <v>0</v>
      </c>
      <c r="BK166" s="437">
        <f t="shared" si="500"/>
        <v>0</v>
      </c>
      <c r="BL166" s="437">
        <f t="shared" si="500"/>
        <v>0</v>
      </c>
      <c r="BM166" s="437">
        <f t="shared" si="500"/>
        <v>0</v>
      </c>
      <c r="BN166" s="438">
        <f t="shared" si="410"/>
        <v>0</v>
      </c>
      <c r="BO166" s="7" t="s">
        <v>46</v>
      </c>
      <c r="BP166" s="135">
        <f t="shared" si="422"/>
        <v>11266.666666666666</v>
      </c>
      <c r="BQ166" s="190">
        <f>65*2080</f>
        <v>135200</v>
      </c>
      <c r="BR166" s="467">
        <f t="shared" ref="BR166:CC166" si="501">$BP166*BR105</f>
        <v>0</v>
      </c>
      <c r="BS166" s="467">
        <f t="shared" si="501"/>
        <v>0</v>
      </c>
      <c r="BT166" s="467">
        <f t="shared" si="501"/>
        <v>0</v>
      </c>
      <c r="BU166" s="467">
        <f t="shared" si="501"/>
        <v>0</v>
      </c>
      <c r="BV166" s="467">
        <f t="shared" si="501"/>
        <v>0</v>
      </c>
      <c r="BW166" s="467">
        <f t="shared" si="501"/>
        <v>0</v>
      </c>
      <c r="BX166" s="467">
        <f t="shared" si="501"/>
        <v>0</v>
      </c>
      <c r="BY166" s="467">
        <f t="shared" si="501"/>
        <v>0</v>
      </c>
      <c r="BZ166" s="467">
        <f t="shared" si="501"/>
        <v>0</v>
      </c>
      <c r="CA166" s="467">
        <f t="shared" si="501"/>
        <v>0</v>
      </c>
      <c r="CB166" s="467">
        <f t="shared" si="501"/>
        <v>0</v>
      </c>
      <c r="CC166" s="467">
        <f t="shared" si="501"/>
        <v>0</v>
      </c>
      <c r="CD166" s="438">
        <f t="shared" si="413"/>
        <v>0</v>
      </c>
    </row>
    <row r="167" spans="2:82" outlineLevel="1" x14ac:dyDescent="0.2">
      <c r="B167" s="78" t="s">
        <v>132</v>
      </c>
      <c r="C167" s="7" t="s">
        <v>46</v>
      </c>
      <c r="D167" s="135">
        <f>62000/12</f>
        <v>5166.666666666667</v>
      </c>
      <c r="E167" s="190"/>
      <c r="F167" s="145">
        <f t="shared" si="474"/>
        <v>0</v>
      </c>
      <c r="G167" s="145">
        <f t="shared" si="474"/>
        <v>0</v>
      </c>
      <c r="H167" s="145">
        <f t="shared" si="474"/>
        <v>0</v>
      </c>
      <c r="I167" s="145">
        <f t="shared" si="474"/>
        <v>0</v>
      </c>
      <c r="J167" s="145">
        <f t="shared" si="474"/>
        <v>0</v>
      </c>
      <c r="K167" s="145">
        <f t="shared" si="474"/>
        <v>0</v>
      </c>
      <c r="L167" s="145">
        <f t="shared" si="474"/>
        <v>0</v>
      </c>
      <c r="M167" s="145">
        <f t="shared" si="484"/>
        <v>0</v>
      </c>
      <c r="N167" s="145">
        <f t="shared" si="484"/>
        <v>0</v>
      </c>
      <c r="O167" s="145">
        <f t="shared" si="484"/>
        <v>0</v>
      </c>
      <c r="P167" s="145">
        <f t="shared" si="484"/>
        <v>0</v>
      </c>
      <c r="Q167" s="145">
        <f t="shared" si="484"/>
        <v>0</v>
      </c>
      <c r="R167" s="148">
        <f t="shared" si="403"/>
        <v>0</v>
      </c>
      <c r="S167" s="7" t="s">
        <v>46</v>
      </c>
      <c r="T167" s="135">
        <f t="shared" si="416"/>
        <v>5166.666666666667</v>
      </c>
      <c r="U167" s="190">
        <v>62000</v>
      </c>
      <c r="V167" s="236">
        <f t="shared" ref="V167:AG167" si="502">$T167*V106</f>
        <v>0</v>
      </c>
      <c r="W167" s="236">
        <f t="shared" si="502"/>
        <v>0</v>
      </c>
      <c r="X167" s="236">
        <f t="shared" si="502"/>
        <v>0</v>
      </c>
      <c r="Y167" s="236">
        <f t="shared" si="502"/>
        <v>0</v>
      </c>
      <c r="Z167" s="236">
        <f t="shared" si="502"/>
        <v>0</v>
      </c>
      <c r="AA167" s="236">
        <f t="shared" si="502"/>
        <v>0</v>
      </c>
      <c r="AB167" s="236">
        <f t="shared" si="502"/>
        <v>0</v>
      </c>
      <c r="AC167" s="236">
        <f t="shared" si="502"/>
        <v>0</v>
      </c>
      <c r="AD167" s="236">
        <f t="shared" si="502"/>
        <v>0</v>
      </c>
      <c r="AE167" s="236">
        <f t="shared" si="502"/>
        <v>0</v>
      </c>
      <c r="AF167" s="236">
        <f t="shared" si="502"/>
        <v>0</v>
      </c>
      <c r="AG167" s="236">
        <f t="shared" si="502"/>
        <v>0</v>
      </c>
      <c r="AH167" s="237">
        <f t="shared" si="405"/>
        <v>0</v>
      </c>
      <c r="AI167" s="7" t="s">
        <v>46</v>
      </c>
      <c r="AJ167" s="135">
        <f t="shared" si="418"/>
        <v>6066.666666666667</v>
      </c>
      <c r="AK167" s="190">
        <f>35*2080</f>
        <v>72800</v>
      </c>
      <c r="AL167" s="348">
        <f t="shared" ref="AL167:AW167" si="503">$AJ167*AL106</f>
        <v>0</v>
      </c>
      <c r="AM167" s="348">
        <f t="shared" si="503"/>
        <v>0</v>
      </c>
      <c r="AN167" s="348">
        <f t="shared" si="503"/>
        <v>0</v>
      </c>
      <c r="AO167" s="348">
        <f t="shared" si="503"/>
        <v>0</v>
      </c>
      <c r="AP167" s="348">
        <f t="shared" si="503"/>
        <v>0</v>
      </c>
      <c r="AQ167" s="348">
        <f t="shared" si="503"/>
        <v>0</v>
      </c>
      <c r="AR167" s="348">
        <f t="shared" si="503"/>
        <v>0</v>
      </c>
      <c r="AS167" s="348">
        <f t="shared" si="503"/>
        <v>0</v>
      </c>
      <c r="AT167" s="348">
        <f t="shared" si="503"/>
        <v>0</v>
      </c>
      <c r="AU167" s="348">
        <f t="shared" si="503"/>
        <v>0</v>
      </c>
      <c r="AV167" s="348">
        <f t="shared" si="503"/>
        <v>0</v>
      </c>
      <c r="AW167" s="348">
        <f t="shared" si="503"/>
        <v>0</v>
      </c>
      <c r="AX167" s="350">
        <f t="shared" si="407"/>
        <v>0</v>
      </c>
      <c r="AY167" s="7" t="s">
        <v>46</v>
      </c>
      <c r="AZ167" s="135">
        <f t="shared" si="420"/>
        <v>6066.666666666667</v>
      </c>
      <c r="BA167" s="190">
        <f>35*2080</f>
        <v>72800</v>
      </c>
      <c r="BB167" s="467">
        <f t="shared" si="499"/>
        <v>6066.666666666667</v>
      </c>
      <c r="BC167" s="467">
        <f t="shared" ref="BC167:BM167" si="504">$AZ167*BC106</f>
        <v>6066.666666666667</v>
      </c>
      <c r="BD167" s="467">
        <f t="shared" si="504"/>
        <v>6066.666666666667</v>
      </c>
      <c r="BE167" s="467">
        <f t="shared" si="504"/>
        <v>6066.666666666667</v>
      </c>
      <c r="BF167" s="467">
        <f t="shared" si="504"/>
        <v>6066.666666666667</v>
      </c>
      <c r="BG167" s="467">
        <f t="shared" si="504"/>
        <v>6066.666666666667</v>
      </c>
      <c r="BH167" s="467">
        <f t="shared" si="504"/>
        <v>6066.666666666667</v>
      </c>
      <c r="BI167" s="467">
        <f t="shared" si="504"/>
        <v>6066.666666666667</v>
      </c>
      <c r="BJ167" s="467">
        <f t="shared" si="504"/>
        <v>6066.666666666667</v>
      </c>
      <c r="BK167" s="467">
        <f t="shared" si="504"/>
        <v>6066.666666666667</v>
      </c>
      <c r="BL167" s="467">
        <f t="shared" si="504"/>
        <v>6066.666666666667</v>
      </c>
      <c r="BM167" s="467">
        <f t="shared" si="504"/>
        <v>6066.666666666667</v>
      </c>
      <c r="BN167" s="438">
        <f t="shared" si="410"/>
        <v>72800</v>
      </c>
      <c r="BO167" s="7" t="s">
        <v>46</v>
      </c>
      <c r="BP167" s="135">
        <f t="shared" si="422"/>
        <v>6066.666666666667</v>
      </c>
      <c r="BQ167" s="190">
        <f>35*2080</f>
        <v>72800</v>
      </c>
      <c r="BR167" s="467">
        <f t="shared" ref="BR167:CC167" si="505">$BP167*BR106</f>
        <v>6066.666666666667</v>
      </c>
      <c r="BS167" s="467">
        <f t="shared" si="505"/>
        <v>6066.666666666667</v>
      </c>
      <c r="BT167" s="467">
        <f t="shared" si="505"/>
        <v>6066.666666666667</v>
      </c>
      <c r="BU167" s="467">
        <f t="shared" si="505"/>
        <v>6066.666666666667</v>
      </c>
      <c r="BV167" s="467">
        <f t="shared" si="505"/>
        <v>6066.666666666667</v>
      </c>
      <c r="BW167" s="467">
        <f t="shared" si="505"/>
        <v>6066.666666666667</v>
      </c>
      <c r="BX167" s="467">
        <f t="shared" si="505"/>
        <v>6066.666666666667</v>
      </c>
      <c r="BY167" s="467">
        <f t="shared" si="505"/>
        <v>6066.666666666667</v>
      </c>
      <c r="BZ167" s="467">
        <f t="shared" si="505"/>
        <v>6066.666666666667</v>
      </c>
      <c r="CA167" s="467">
        <f t="shared" si="505"/>
        <v>6066.666666666667</v>
      </c>
      <c r="CB167" s="467">
        <f t="shared" si="505"/>
        <v>6066.666666666667</v>
      </c>
      <c r="CC167" s="467">
        <f t="shared" si="505"/>
        <v>6066.666666666667</v>
      </c>
      <c r="CD167" s="438">
        <f t="shared" si="413"/>
        <v>72800</v>
      </c>
    </row>
    <row r="168" spans="2:82" outlineLevel="1" x14ac:dyDescent="0.2">
      <c r="B168" s="78" t="s">
        <v>133</v>
      </c>
      <c r="C168" s="7" t="s">
        <v>46</v>
      </c>
      <c r="D168" s="135">
        <f>40000/12</f>
        <v>3333.3333333333335</v>
      </c>
      <c r="E168" s="190"/>
      <c r="F168" s="145">
        <f t="shared" si="474"/>
        <v>0</v>
      </c>
      <c r="G168" s="145">
        <f t="shared" si="474"/>
        <v>0</v>
      </c>
      <c r="H168" s="145">
        <f t="shared" si="474"/>
        <v>0</v>
      </c>
      <c r="I168" s="145">
        <f t="shared" si="474"/>
        <v>0</v>
      </c>
      <c r="J168" s="145">
        <f t="shared" si="474"/>
        <v>0</v>
      </c>
      <c r="K168" s="145">
        <f t="shared" si="474"/>
        <v>0</v>
      </c>
      <c r="L168" s="145">
        <f t="shared" si="474"/>
        <v>0</v>
      </c>
      <c r="M168" s="145">
        <f t="shared" si="484"/>
        <v>0</v>
      </c>
      <c r="N168" s="145">
        <f t="shared" si="484"/>
        <v>0</v>
      </c>
      <c r="O168" s="145">
        <f t="shared" si="484"/>
        <v>0</v>
      </c>
      <c r="P168" s="145">
        <f t="shared" si="484"/>
        <v>0</v>
      </c>
      <c r="Q168" s="145">
        <f t="shared" si="484"/>
        <v>0</v>
      </c>
      <c r="R168" s="148">
        <f t="shared" si="403"/>
        <v>0</v>
      </c>
      <c r="S168" s="7" t="s">
        <v>46</v>
      </c>
      <c r="T168" s="135">
        <f t="shared" si="416"/>
        <v>3333.3333333333335</v>
      </c>
      <c r="U168" s="190">
        <v>40000</v>
      </c>
      <c r="V168" s="236">
        <f t="shared" ref="V168:AG168" si="506">$T168*V107</f>
        <v>0</v>
      </c>
      <c r="W168" s="236">
        <f t="shared" si="506"/>
        <v>0</v>
      </c>
      <c r="X168" s="236">
        <f t="shared" si="506"/>
        <v>0</v>
      </c>
      <c r="Y168" s="236">
        <f t="shared" si="506"/>
        <v>0</v>
      </c>
      <c r="Z168" s="236">
        <f t="shared" si="506"/>
        <v>0</v>
      </c>
      <c r="AA168" s="236">
        <f t="shared" si="506"/>
        <v>0</v>
      </c>
      <c r="AB168" s="236">
        <f t="shared" si="506"/>
        <v>0</v>
      </c>
      <c r="AC168" s="236">
        <f t="shared" si="506"/>
        <v>0</v>
      </c>
      <c r="AD168" s="236">
        <f t="shared" si="506"/>
        <v>0</v>
      </c>
      <c r="AE168" s="236">
        <f t="shared" si="506"/>
        <v>0</v>
      </c>
      <c r="AF168" s="236">
        <f t="shared" si="506"/>
        <v>0</v>
      </c>
      <c r="AG168" s="236">
        <f t="shared" si="506"/>
        <v>0</v>
      </c>
      <c r="AH168" s="237">
        <f t="shared" si="405"/>
        <v>0</v>
      </c>
      <c r="AI168" s="7" t="s">
        <v>46</v>
      </c>
      <c r="AJ168" s="135">
        <f t="shared" si="418"/>
        <v>6066.666666666667</v>
      </c>
      <c r="AK168" s="190">
        <f>35*2080</f>
        <v>72800</v>
      </c>
      <c r="AL168" s="348">
        <f t="shared" ref="AL168:AW168" si="507">$AJ168*AL107</f>
        <v>0</v>
      </c>
      <c r="AM168" s="348">
        <f t="shared" si="507"/>
        <v>0</v>
      </c>
      <c r="AN168" s="348">
        <f t="shared" si="507"/>
        <v>0</v>
      </c>
      <c r="AO168" s="348">
        <f t="shared" si="507"/>
        <v>0</v>
      </c>
      <c r="AP168" s="348">
        <f t="shared" si="507"/>
        <v>0</v>
      </c>
      <c r="AQ168" s="348">
        <f t="shared" si="507"/>
        <v>0</v>
      </c>
      <c r="AR168" s="348">
        <f t="shared" si="507"/>
        <v>0</v>
      </c>
      <c r="AS168" s="348">
        <f t="shared" si="507"/>
        <v>0</v>
      </c>
      <c r="AT168" s="348">
        <f t="shared" si="507"/>
        <v>0</v>
      </c>
      <c r="AU168" s="348">
        <f t="shared" si="507"/>
        <v>0</v>
      </c>
      <c r="AV168" s="348">
        <f t="shared" si="507"/>
        <v>0</v>
      </c>
      <c r="AW168" s="348">
        <f t="shared" si="507"/>
        <v>0</v>
      </c>
      <c r="AX168" s="350">
        <f t="shared" si="407"/>
        <v>0</v>
      </c>
      <c r="AY168" s="7" t="s">
        <v>46</v>
      </c>
      <c r="AZ168" s="135">
        <f t="shared" si="420"/>
        <v>6066.666666666667</v>
      </c>
      <c r="BA168" s="190">
        <f>35*2080</f>
        <v>72800</v>
      </c>
      <c r="BB168" s="467">
        <f t="shared" si="499"/>
        <v>0</v>
      </c>
      <c r="BC168" s="437">
        <f t="shared" ref="BC168:BM168" si="508">$T168*BC109</f>
        <v>0</v>
      </c>
      <c r="BD168" s="437">
        <f t="shared" si="508"/>
        <v>0</v>
      </c>
      <c r="BE168" s="437">
        <f t="shared" si="508"/>
        <v>0</v>
      </c>
      <c r="BF168" s="437">
        <f t="shared" si="508"/>
        <v>0</v>
      </c>
      <c r="BG168" s="437">
        <f t="shared" si="508"/>
        <v>0</v>
      </c>
      <c r="BH168" s="437">
        <f t="shared" si="508"/>
        <v>0</v>
      </c>
      <c r="BI168" s="437">
        <f t="shared" si="508"/>
        <v>0</v>
      </c>
      <c r="BJ168" s="437">
        <f t="shared" si="508"/>
        <v>0</v>
      </c>
      <c r="BK168" s="437">
        <f t="shared" si="508"/>
        <v>0</v>
      </c>
      <c r="BL168" s="437">
        <f t="shared" si="508"/>
        <v>0</v>
      </c>
      <c r="BM168" s="437">
        <f t="shared" si="508"/>
        <v>0</v>
      </c>
      <c r="BN168" s="438">
        <f t="shared" si="410"/>
        <v>0</v>
      </c>
      <c r="BO168" s="7" t="s">
        <v>46</v>
      </c>
      <c r="BP168" s="135">
        <f t="shared" si="422"/>
        <v>6066.666666666667</v>
      </c>
      <c r="BQ168" s="190">
        <f>35*2080</f>
        <v>72800</v>
      </c>
      <c r="BR168" s="467">
        <f t="shared" ref="BR168:CC168" si="509">$BP168*BR107</f>
        <v>0</v>
      </c>
      <c r="BS168" s="467">
        <f t="shared" si="509"/>
        <v>0</v>
      </c>
      <c r="BT168" s="467">
        <f t="shared" si="509"/>
        <v>0</v>
      </c>
      <c r="BU168" s="467">
        <f t="shared" si="509"/>
        <v>0</v>
      </c>
      <c r="BV168" s="467">
        <f t="shared" si="509"/>
        <v>0</v>
      </c>
      <c r="BW168" s="467">
        <f t="shared" si="509"/>
        <v>0</v>
      </c>
      <c r="BX168" s="467">
        <f t="shared" si="509"/>
        <v>0</v>
      </c>
      <c r="BY168" s="467">
        <f t="shared" si="509"/>
        <v>0</v>
      </c>
      <c r="BZ168" s="467">
        <f t="shared" si="509"/>
        <v>0</v>
      </c>
      <c r="CA168" s="467">
        <f t="shared" si="509"/>
        <v>0</v>
      </c>
      <c r="CB168" s="467">
        <f t="shared" si="509"/>
        <v>0</v>
      </c>
      <c r="CC168" s="467">
        <f t="shared" si="509"/>
        <v>0</v>
      </c>
      <c r="CD168" s="438">
        <f t="shared" si="413"/>
        <v>0</v>
      </c>
    </row>
    <row r="169" spans="2:82" outlineLevel="1" x14ac:dyDescent="0.2">
      <c r="B169" s="78" t="s">
        <v>134</v>
      </c>
      <c r="C169" s="7" t="s">
        <v>46</v>
      </c>
      <c r="D169" s="135">
        <f>40000/12</f>
        <v>3333.3333333333335</v>
      </c>
      <c r="E169" s="190"/>
      <c r="F169" s="145">
        <f t="shared" si="474"/>
        <v>0</v>
      </c>
      <c r="G169" s="145">
        <f t="shared" si="474"/>
        <v>0</v>
      </c>
      <c r="H169" s="145">
        <f t="shared" si="474"/>
        <v>0</v>
      </c>
      <c r="I169" s="145">
        <f t="shared" si="474"/>
        <v>0</v>
      </c>
      <c r="J169" s="145">
        <f t="shared" si="474"/>
        <v>0</v>
      </c>
      <c r="K169" s="145">
        <f t="shared" si="474"/>
        <v>0</v>
      </c>
      <c r="L169" s="145">
        <f t="shared" si="474"/>
        <v>0</v>
      </c>
      <c r="M169" s="145">
        <f t="shared" si="484"/>
        <v>0</v>
      </c>
      <c r="N169" s="145">
        <f t="shared" si="484"/>
        <v>0</v>
      </c>
      <c r="O169" s="145">
        <f t="shared" si="484"/>
        <v>0</v>
      </c>
      <c r="P169" s="145">
        <f t="shared" si="484"/>
        <v>0</v>
      </c>
      <c r="Q169" s="145">
        <f t="shared" si="484"/>
        <v>0</v>
      </c>
      <c r="R169" s="148">
        <f t="shared" si="403"/>
        <v>0</v>
      </c>
      <c r="S169" s="7" t="s">
        <v>46</v>
      </c>
      <c r="T169" s="135">
        <f t="shared" si="416"/>
        <v>3333.3333333333335</v>
      </c>
      <c r="U169" s="190">
        <v>40000</v>
      </c>
      <c r="V169" s="236">
        <f t="shared" ref="V169:AG169" si="510">$T169*V108</f>
        <v>0</v>
      </c>
      <c r="W169" s="236">
        <f t="shared" si="510"/>
        <v>0</v>
      </c>
      <c r="X169" s="236">
        <f t="shared" si="510"/>
        <v>0</v>
      </c>
      <c r="Y169" s="236">
        <f t="shared" si="510"/>
        <v>0</v>
      </c>
      <c r="Z169" s="236">
        <f t="shared" si="510"/>
        <v>0</v>
      </c>
      <c r="AA169" s="236">
        <f t="shared" si="510"/>
        <v>0</v>
      </c>
      <c r="AB169" s="236">
        <f t="shared" si="510"/>
        <v>0</v>
      </c>
      <c r="AC169" s="236">
        <f t="shared" si="510"/>
        <v>0</v>
      </c>
      <c r="AD169" s="236">
        <f t="shared" si="510"/>
        <v>0</v>
      </c>
      <c r="AE169" s="236">
        <f t="shared" si="510"/>
        <v>0</v>
      </c>
      <c r="AF169" s="236">
        <f t="shared" si="510"/>
        <v>0</v>
      </c>
      <c r="AG169" s="236">
        <f t="shared" si="510"/>
        <v>0</v>
      </c>
      <c r="AH169" s="237">
        <f t="shared" si="405"/>
        <v>0</v>
      </c>
      <c r="AI169" s="7" t="s">
        <v>46</v>
      </c>
      <c r="AJ169" s="135">
        <f t="shared" si="418"/>
        <v>3333.3333333333335</v>
      </c>
      <c r="AK169" s="190">
        <v>40000</v>
      </c>
      <c r="AL169" s="348">
        <f t="shared" ref="AL169:AW169" si="511">$AJ169*AL108</f>
        <v>0</v>
      </c>
      <c r="AM169" s="348">
        <f t="shared" si="511"/>
        <v>0</v>
      </c>
      <c r="AN169" s="348">
        <f t="shared" si="511"/>
        <v>0</v>
      </c>
      <c r="AO169" s="348">
        <f t="shared" si="511"/>
        <v>0</v>
      </c>
      <c r="AP169" s="348">
        <f t="shared" si="511"/>
        <v>0</v>
      </c>
      <c r="AQ169" s="348">
        <f t="shared" si="511"/>
        <v>0</v>
      </c>
      <c r="AR169" s="348">
        <f t="shared" si="511"/>
        <v>0</v>
      </c>
      <c r="AS169" s="348">
        <f t="shared" si="511"/>
        <v>0</v>
      </c>
      <c r="AT169" s="348">
        <f t="shared" si="511"/>
        <v>0</v>
      </c>
      <c r="AU169" s="348">
        <f t="shared" si="511"/>
        <v>0</v>
      </c>
      <c r="AV169" s="348">
        <f t="shared" si="511"/>
        <v>0</v>
      </c>
      <c r="AW169" s="348">
        <f t="shared" si="511"/>
        <v>0</v>
      </c>
      <c r="AX169" s="350">
        <f t="shared" si="407"/>
        <v>0</v>
      </c>
      <c r="AY169" s="7" t="s">
        <v>46</v>
      </c>
      <c r="AZ169" s="135">
        <f t="shared" si="420"/>
        <v>6066.666666666667</v>
      </c>
      <c r="BA169" s="190">
        <f>35*2080</f>
        <v>72800</v>
      </c>
      <c r="BB169" s="467">
        <f t="shared" si="499"/>
        <v>0</v>
      </c>
      <c r="BC169" s="437">
        <f t="shared" ref="BC169:BM169" si="512">$T169*BC108</f>
        <v>0</v>
      </c>
      <c r="BD169" s="437">
        <f t="shared" si="512"/>
        <v>0</v>
      </c>
      <c r="BE169" s="437">
        <f t="shared" si="512"/>
        <v>0</v>
      </c>
      <c r="BF169" s="437">
        <f t="shared" si="512"/>
        <v>0</v>
      </c>
      <c r="BG169" s="437">
        <f t="shared" si="512"/>
        <v>0</v>
      </c>
      <c r="BH169" s="437">
        <f t="shared" si="512"/>
        <v>0</v>
      </c>
      <c r="BI169" s="437">
        <f t="shared" si="512"/>
        <v>0</v>
      </c>
      <c r="BJ169" s="437">
        <f t="shared" si="512"/>
        <v>0</v>
      </c>
      <c r="BK169" s="437">
        <f t="shared" si="512"/>
        <v>0</v>
      </c>
      <c r="BL169" s="437">
        <f t="shared" si="512"/>
        <v>0</v>
      </c>
      <c r="BM169" s="437">
        <f t="shared" si="512"/>
        <v>0</v>
      </c>
      <c r="BN169" s="438">
        <f t="shared" si="410"/>
        <v>0</v>
      </c>
      <c r="BO169" s="7" t="s">
        <v>46</v>
      </c>
      <c r="BP169" s="135">
        <f t="shared" si="422"/>
        <v>6066.666666666667</v>
      </c>
      <c r="BQ169" s="190">
        <f>35*2080</f>
        <v>72800</v>
      </c>
      <c r="BR169" s="467">
        <f t="shared" ref="BR169:CC169" si="513">$BP169*BR108</f>
        <v>0</v>
      </c>
      <c r="BS169" s="467">
        <f t="shared" si="513"/>
        <v>0</v>
      </c>
      <c r="BT169" s="467">
        <f t="shared" si="513"/>
        <v>0</v>
      </c>
      <c r="BU169" s="467">
        <f t="shared" si="513"/>
        <v>0</v>
      </c>
      <c r="BV169" s="467">
        <f t="shared" si="513"/>
        <v>0</v>
      </c>
      <c r="BW169" s="467">
        <f t="shared" si="513"/>
        <v>0</v>
      </c>
      <c r="BX169" s="467">
        <f t="shared" si="513"/>
        <v>0</v>
      </c>
      <c r="BY169" s="467">
        <f t="shared" si="513"/>
        <v>0</v>
      </c>
      <c r="BZ169" s="467">
        <f t="shared" si="513"/>
        <v>0</v>
      </c>
      <c r="CA169" s="467">
        <f t="shared" si="513"/>
        <v>0</v>
      </c>
      <c r="CB169" s="467">
        <f t="shared" si="513"/>
        <v>0</v>
      </c>
      <c r="CC169" s="467">
        <f t="shared" si="513"/>
        <v>0</v>
      </c>
      <c r="CD169" s="438">
        <f t="shared" si="413"/>
        <v>0</v>
      </c>
    </row>
    <row r="170" spans="2:82" outlineLevel="1" x14ac:dyDescent="0.2">
      <c r="B170" s="78" t="s">
        <v>135</v>
      </c>
      <c r="C170" s="7" t="s">
        <v>46</v>
      </c>
      <c r="D170" s="93">
        <v>0</v>
      </c>
      <c r="E170" s="190"/>
      <c r="F170" s="145">
        <f t="shared" si="474"/>
        <v>0</v>
      </c>
      <c r="G170" s="145">
        <f t="shared" si="474"/>
        <v>0</v>
      </c>
      <c r="H170" s="145">
        <f t="shared" si="474"/>
        <v>0</v>
      </c>
      <c r="I170" s="145">
        <f t="shared" si="474"/>
        <v>0</v>
      </c>
      <c r="J170" s="145">
        <f t="shared" si="474"/>
        <v>0</v>
      </c>
      <c r="K170" s="145">
        <f t="shared" si="474"/>
        <v>0</v>
      </c>
      <c r="L170" s="145">
        <f t="shared" si="474"/>
        <v>0</v>
      </c>
      <c r="M170" s="145">
        <f t="shared" si="484"/>
        <v>0</v>
      </c>
      <c r="N170" s="145">
        <f t="shared" si="484"/>
        <v>0</v>
      </c>
      <c r="O170" s="145">
        <f t="shared" si="484"/>
        <v>0</v>
      </c>
      <c r="P170" s="145">
        <f t="shared" si="484"/>
        <v>0</v>
      </c>
      <c r="Q170" s="145">
        <f t="shared" si="484"/>
        <v>0</v>
      </c>
      <c r="R170" s="148">
        <f t="shared" si="403"/>
        <v>0</v>
      </c>
      <c r="S170" s="7" t="s">
        <v>46</v>
      </c>
      <c r="T170" s="135">
        <f t="shared" si="416"/>
        <v>3333.3333333333335</v>
      </c>
      <c r="U170" s="190">
        <v>40000</v>
      </c>
      <c r="V170" s="236">
        <f t="shared" ref="V170:AG170" si="514">$T170*V109</f>
        <v>0</v>
      </c>
      <c r="W170" s="236">
        <f t="shared" si="514"/>
        <v>0</v>
      </c>
      <c r="X170" s="236">
        <f t="shared" si="514"/>
        <v>0</v>
      </c>
      <c r="Y170" s="236">
        <f t="shared" si="514"/>
        <v>0</v>
      </c>
      <c r="Z170" s="236">
        <f t="shared" si="514"/>
        <v>0</v>
      </c>
      <c r="AA170" s="236">
        <f t="shared" si="514"/>
        <v>0</v>
      </c>
      <c r="AB170" s="236">
        <f t="shared" si="514"/>
        <v>0</v>
      </c>
      <c r="AC170" s="236">
        <f t="shared" si="514"/>
        <v>0</v>
      </c>
      <c r="AD170" s="236">
        <f t="shared" si="514"/>
        <v>0</v>
      </c>
      <c r="AE170" s="236">
        <f t="shared" si="514"/>
        <v>0</v>
      </c>
      <c r="AF170" s="236">
        <f t="shared" si="514"/>
        <v>0</v>
      </c>
      <c r="AG170" s="236">
        <f t="shared" si="514"/>
        <v>0</v>
      </c>
      <c r="AH170" s="237">
        <f t="shared" si="405"/>
        <v>0</v>
      </c>
      <c r="AI170" s="7" t="s">
        <v>46</v>
      </c>
      <c r="AJ170" s="135">
        <f t="shared" si="418"/>
        <v>3333.3333333333335</v>
      </c>
      <c r="AK170" s="190">
        <v>40000</v>
      </c>
      <c r="AL170" s="348">
        <f t="shared" ref="AL170:AW170" si="515">$AJ170*AL109</f>
        <v>0</v>
      </c>
      <c r="AM170" s="348">
        <f t="shared" si="515"/>
        <v>0</v>
      </c>
      <c r="AN170" s="348">
        <f t="shared" si="515"/>
        <v>0</v>
      </c>
      <c r="AO170" s="348">
        <f t="shared" si="515"/>
        <v>0</v>
      </c>
      <c r="AP170" s="348">
        <f t="shared" si="515"/>
        <v>0</v>
      </c>
      <c r="AQ170" s="348">
        <f t="shared" si="515"/>
        <v>0</v>
      </c>
      <c r="AR170" s="348">
        <f t="shared" si="515"/>
        <v>0</v>
      </c>
      <c r="AS170" s="348">
        <f t="shared" si="515"/>
        <v>0</v>
      </c>
      <c r="AT170" s="348">
        <f t="shared" si="515"/>
        <v>0</v>
      </c>
      <c r="AU170" s="348">
        <f t="shared" si="515"/>
        <v>0</v>
      </c>
      <c r="AV170" s="348">
        <f t="shared" si="515"/>
        <v>0</v>
      </c>
      <c r="AW170" s="348">
        <f t="shared" si="515"/>
        <v>0</v>
      </c>
      <c r="AX170" s="350">
        <f t="shared" si="407"/>
        <v>0</v>
      </c>
      <c r="AY170" s="7" t="s">
        <v>46</v>
      </c>
      <c r="AZ170" s="135">
        <f t="shared" si="420"/>
        <v>6066.666666666667</v>
      </c>
      <c r="BA170" s="190">
        <f>35*2080</f>
        <v>72800</v>
      </c>
      <c r="BB170" s="467">
        <f t="shared" si="499"/>
        <v>0</v>
      </c>
      <c r="BC170" s="437">
        <f t="shared" ref="BC170:BM170" si="516">$T170*BC109</f>
        <v>0</v>
      </c>
      <c r="BD170" s="437">
        <f t="shared" si="516"/>
        <v>0</v>
      </c>
      <c r="BE170" s="437">
        <f t="shared" si="516"/>
        <v>0</v>
      </c>
      <c r="BF170" s="437">
        <f t="shared" si="516"/>
        <v>0</v>
      </c>
      <c r="BG170" s="437">
        <f t="shared" si="516"/>
        <v>0</v>
      </c>
      <c r="BH170" s="437">
        <f t="shared" si="516"/>
        <v>0</v>
      </c>
      <c r="BI170" s="437">
        <f t="shared" si="516"/>
        <v>0</v>
      </c>
      <c r="BJ170" s="437">
        <f t="shared" si="516"/>
        <v>0</v>
      </c>
      <c r="BK170" s="437">
        <f t="shared" si="516"/>
        <v>0</v>
      </c>
      <c r="BL170" s="437">
        <f t="shared" si="516"/>
        <v>0</v>
      </c>
      <c r="BM170" s="437">
        <f t="shared" si="516"/>
        <v>0</v>
      </c>
      <c r="BN170" s="438">
        <f t="shared" si="410"/>
        <v>0</v>
      </c>
      <c r="BO170" s="7" t="s">
        <v>46</v>
      </c>
      <c r="BP170" s="135">
        <f t="shared" si="422"/>
        <v>6066.666666666667</v>
      </c>
      <c r="BQ170" s="190">
        <f>35*2080</f>
        <v>72800</v>
      </c>
      <c r="BR170" s="467">
        <f t="shared" ref="BR170:CC170" si="517">$BP170*BR109</f>
        <v>0</v>
      </c>
      <c r="BS170" s="467">
        <f t="shared" si="517"/>
        <v>0</v>
      </c>
      <c r="BT170" s="467">
        <f t="shared" si="517"/>
        <v>0</v>
      </c>
      <c r="BU170" s="467">
        <f t="shared" si="517"/>
        <v>0</v>
      </c>
      <c r="BV170" s="467">
        <f t="shared" si="517"/>
        <v>0</v>
      </c>
      <c r="BW170" s="467">
        <f t="shared" si="517"/>
        <v>0</v>
      </c>
      <c r="BX170" s="467">
        <f t="shared" si="517"/>
        <v>0</v>
      </c>
      <c r="BY170" s="467">
        <f t="shared" si="517"/>
        <v>0</v>
      </c>
      <c r="BZ170" s="467">
        <f t="shared" si="517"/>
        <v>0</v>
      </c>
      <c r="CA170" s="467">
        <f t="shared" si="517"/>
        <v>0</v>
      </c>
      <c r="CB170" s="467">
        <f t="shared" si="517"/>
        <v>0</v>
      </c>
      <c r="CC170" s="467">
        <f t="shared" si="517"/>
        <v>0</v>
      </c>
      <c r="CD170" s="438">
        <f t="shared" si="413"/>
        <v>0</v>
      </c>
    </row>
    <row r="171" spans="2:82" outlineLevel="1" x14ac:dyDescent="0.2">
      <c r="B171" s="78" t="s">
        <v>136</v>
      </c>
      <c r="C171" s="7" t="s">
        <v>46</v>
      </c>
      <c r="D171" s="93">
        <v>0</v>
      </c>
      <c r="E171" s="190"/>
      <c r="F171" s="145">
        <f t="shared" ref="F171:L180" si="518">$D171*F112</f>
        <v>0</v>
      </c>
      <c r="G171" s="145">
        <f t="shared" si="518"/>
        <v>0</v>
      </c>
      <c r="H171" s="145">
        <f t="shared" si="518"/>
        <v>0</v>
      </c>
      <c r="I171" s="145">
        <f t="shared" si="518"/>
        <v>0</v>
      </c>
      <c r="J171" s="145">
        <f t="shared" si="518"/>
        <v>0</v>
      </c>
      <c r="K171" s="145">
        <f t="shared" si="518"/>
        <v>0</v>
      </c>
      <c r="L171" s="145">
        <f t="shared" si="518"/>
        <v>0</v>
      </c>
      <c r="M171" s="145">
        <f t="shared" si="484"/>
        <v>0</v>
      </c>
      <c r="N171" s="145">
        <f t="shared" si="484"/>
        <v>0</v>
      </c>
      <c r="O171" s="145">
        <f t="shared" si="484"/>
        <v>0</v>
      </c>
      <c r="P171" s="145">
        <f t="shared" si="484"/>
        <v>0</v>
      </c>
      <c r="Q171" s="145">
        <f t="shared" si="484"/>
        <v>0</v>
      </c>
      <c r="R171" s="148">
        <f t="shared" si="403"/>
        <v>0</v>
      </c>
      <c r="S171" s="7" t="s">
        <v>46</v>
      </c>
      <c r="T171" s="135">
        <f t="shared" si="416"/>
        <v>3333.3333333333335</v>
      </c>
      <c r="U171" s="190">
        <v>40000</v>
      </c>
      <c r="V171" s="236">
        <f t="shared" ref="V171:AG171" si="519">$T171*V110</f>
        <v>0</v>
      </c>
      <c r="W171" s="236">
        <f t="shared" si="519"/>
        <v>0</v>
      </c>
      <c r="X171" s="236">
        <f t="shared" si="519"/>
        <v>0</v>
      </c>
      <c r="Y171" s="236">
        <f t="shared" si="519"/>
        <v>0</v>
      </c>
      <c r="Z171" s="236">
        <f t="shared" si="519"/>
        <v>0</v>
      </c>
      <c r="AA171" s="236">
        <f t="shared" si="519"/>
        <v>0</v>
      </c>
      <c r="AB171" s="235">
        <f t="shared" si="519"/>
        <v>0</v>
      </c>
      <c r="AC171" s="235">
        <f t="shared" si="519"/>
        <v>0</v>
      </c>
      <c r="AD171" s="235">
        <f t="shared" si="519"/>
        <v>0</v>
      </c>
      <c r="AE171" s="235">
        <f t="shared" si="519"/>
        <v>0</v>
      </c>
      <c r="AF171" s="235">
        <f t="shared" si="519"/>
        <v>0</v>
      </c>
      <c r="AG171" s="235">
        <f t="shared" si="519"/>
        <v>0</v>
      </c>
      <c r="AH171" s="237">
        <f t="shared" si="405"/>
        <v>0</v>
      </c>
      <c r="AI171" s="7" t="s">
        <v>46</v>
      </c>
      <c r="AJ171" s="135">
        <f t="shared" si="418"/>
        <v>3333.3333333333335</v>
      </c>
      <c r="AK171" s="190">
        <v>40000</v>
      </c>
      <c r="AL171" s="348">
        <f t="shared" ref="AL171:AW171" si="520">$AJ171*AL110</f>
        <v>0</v>
      </c>
      <c r="AM171" s="348">
        <f t="shared" si="520"/>
        <v>0</v>
      </c>
      <c r="AN171" s="348">
        <f t="shared" si="520"/>
        <v>0</v>
      </c>
      <c r="AO171" s="348">
        <f t="shared" si="520"/>
        <v>0</v>
      </c>
      <c r="AP171" s="348">
        <f t="shared" si="520"/>
        <v>0</v>
      </c>
      <c r="AQ171" s="348">
        <f t="shared" si="520"/>
        <v>0</v>
      </c>
      <c r="AR171" s="348">
        <f t="shared" si="520"/>
        <v>0</v>
      </c>
      <c r="AS171" s="348">
        <f t="shared" si="520"/>
        <v>0</v>
      </c>
      <c r="AT171" s="348">
        <f t="shared" si="520"/>
        <v>0</v>
      </c>
      <c r="AU171" s="348">
        <f t="shared" si="520"/>
        <v>0</v>
      </c>
      <c r="AV171" s="348">
        <f t="shared" si="520"/>
        <v>0</v>
      </c>
      <c r="AW171" s="348">
        <f t="shared" si="520"/>
        <v>0</v>
      </c>
      <c r="AX171" s="350">
        <f t="shared" si="407"/>
        <v>0</v>
      </c>
      <c r="AY171" s="7" t="s">
        <v>46</v>
      </c>
      <c r="AZ171" s="135">
        <f t="shared" si="420"/>
        <v>5200</v>
      </c>
      <c r="BA171" s="190">
        <f>30*2080</f>
        <v>62400</v>
      </c>
      <c r="BB171" s="467">
        <f t="shared" si="499"/>
        <v>5200</v>
      </c>
      <c r="BC171" s="467">
        <f t="shared" ref="BC171:BM171" si="521">$AZ171*BC110</f>
        <v>5200</v>
      </c>
      <c r="BD171" s="467">
        <f t="shared" si="521"/>
        <v>5200</v>
      </c>
      <c r="BE171" s="467">
        <f t="shared" si="521"/>
        <v>5200</v>
      </c>
      <c r="BF171" s="467">
        <f t="shared" si="521"/>
        <v>5200</v>
      </c>
      <c r="BG171" s="467">
        <f t="shared" si="521"/>
        <v>5200</v>
      </c>
      <c r="BH171" s="467">
        <f t="shared" si="521"/>
        <v>5200</v>
      </c>
      <c r="BI171" s="467">
        <f t="shared" si="521"/>
        <v>5200</v>
      </c>
      <c r="BJ171" s="467">
        <f t="shared" si="521"/>
        <v>5200</v>
      </c>
      <c r="BK171" s="467">
        <f t="shared" si="521"/>
        <v>5200</v>
      </c>
      <c r="BL171" s="467">
        <f t="shared" si="521"/>
        <v>5200</v>
      </c>
      <c r="BM171" s="467">
        <f t="shared" si="521"/>
        <v>5200</v>
      </c>
      <c r="BN171" s="438">
        <f t="shared" si="410"/>
        <v>62400</v>
      </c>
      <c r="BO171" s="7" t="s">
        <v>46</v>
      </c>
      <c r="BP171" s="135">
        <f t="shared" si="422"/>
        <v>5200</v>
      </c>
      <c r="BQ171" s="190">
        <f>30*2080</f>
        <v>62400</v>
      </c>
      <c r="BR171" s="467">
        <f t="shared" ref="BR171:CC171" si="522">$BP171*BR110</f>
        <v>5200</v>
      </c>
      <c r="BS171" s="467">
        <f t="shared" si="522"/>
        <v>5200</v>
      </c>
      <c r="BT171" s="467">
        <f t="shared" si="522"/>
        <v>5200</v>
      </c>
      <c r="BU171" s="467">
        <f t="shared" si="522"/>
        <v>5200</v>
      </c>
      <c r="BV171" s="467">
        <f t="shared" si="522"/>
        <v>5200</v>
      </c>
      <c r="BW171" s="467">
        <f t="shared" si="522"/>
        <v>5200</v>
      </c>
      <c r="BX171" s="467">
        <f t="shared" si="522"/>
        <v>5200</v>
      </c>
      <c r="BY171" s="467">
        <f t="shared" si="522"/>
        <v>5200</v>
      </c>
      <c r="BZ171" s="467">
        <f t="shared" si="522"/>
        <v>5200</v>
      </c>
      <c r="CA171" s="467">
        <f t="shared" si="522"/>
        <v>5200</v>
      </c>
      <c r="CB171" s="467">
        <f t="shared" si="522"/>
        <v>5200</v>
      </c>
      <c r="CC171" s="467">
        <f t="shared" si="522"/>
        <v>5200</v>
      </c>
      <c r="CD171" s="438">
        <f t="shared" si="413"/>
        <v>62400</v>
      </c>
    </row>
    <row r="172" spans="2:82" outlineLevel="1" x14ac:dyDescent="0.2">
      <c r="B172" s="78" t="s">
        <v>137</v>
      </c>
      <c r="C172" s="7" t="s">
        <v>46</v>
      </c>
      <c r="D172" s="93">
        <v>0</v>
      </c>
      <c r="E172" s="190"/>
      <c r="F172" s="145">
        <f t="shared" si="518"/>
        <v>0</v>
      </c>
      <c r="G172" s="145">
        <f t="shared" si="518"/>
        <v>0</v>
      </c>
      <c r="H172" s="145">
        <f t="shared" si="518"/>
        <v>0</v>
      </c>
      <c r="I172" s="145">
        <f t="shared" si="518"/>
        <v>0</v>
      </c>
      <c r="J172" s="145">
        <f t="shared" si="518"/>
        <v>0</v>
      </c>
      <c r="K172" s="145">
        <f t="shared" si="518"/>
        <v>0</v>
      </c>
      <c r="L172" s="145">
        <f t="shared" si="518"/>
        <v>0</v>
      </c>
      <c r="M172" s="145">
        <f t="shared" si="484"/>
        <v>0</v>
      </c>
      <c r="N172" s="145">
        <f t="shared" si="484"/>
        <v>0</v>
      </c>
      <c r="O172" s="145">
        <f t="shared" si="484"/>
        <v>0</v>
      </c>
      <c r="P172" s="145">
        <f t="shared" si="484"/>
        <v>0</v>
      </c>
      <c r="Q172" s="145">
        <f t="shared" si="484"/>
        <v>0</v>
      </c>
      <c r="R172" s="148">
        <f t="shared" si="403"/>
        <v>0</v>
      </c>
      <c r="S172" s="7" t="s">
        <v>46</v>
      </c>
      <c r="T172" s="135">
        <f t="shared" si="416"/>
        <v>3333.3333333333335</v>
      </c>
      <c r="U172" s="190">
        <v>40000</v>
      </c>
      <c r="V172" s="236">
        <f t="shared" ref="V172:AG172" si="523">$T172*V111</f>
        <v>0</v>
      </c>
      <c r="W172" s="236">
        <f t="shared" si="523"/>
        <v>0</v>
      </c>
      <c r="X172" s="236">
        <f t="shared" si="523"/>
        <v>0</v>
      </c>
      <c r="Y172" s="236">
        <f t="shared" si="523"/>
        <v>0</v>
      </c>
      <c r="Z172" s="236">
        <f t="shared" si="523"/>
        <v>0</v>
      </c>
      <c r="AA172" s="236">
        <f t="shared" si="523"/>
        <v>0</v>
      </c>
      <c r="AB172" s="236">
        <f t="shared" si="523"/>
        <v>0</v>
      </c>
      <c r="AC172" s="236">
        <f t="shared" si="523"/>
        <v>0</v>
      </c>
      <c r="AD172" s="236">
        <f t="shared" si="523"/>
        <v>0</v>
      </c>
      <c r="AE172" s="236">
        <f t="shared" si="523"/>
        <v>0</v>
      </c>
      <c r="AF172" s="236">
        <f t="shared" si="523"/>
        <v>0</v>
      </c>
      <c r="AG172" s="236">
        <f t="shared" si="523"/>
        <v>0</v>
      </c>
      <c r="AH172" s="237">
        <f t="shared" si="405"/>
        <v>0</v>
      </c>
      <c r="AI172" s="7" t="s">
        <v>46</v>
      </c>
      <c r="AJ172" s="135">
        <f t="shared" si="418"/>
        <v>3333.3333333333335</v>
      </c>
      <c r="AK172" s="190">
        <v>40000</v>
      </c>
      <c r="AL172" s="348">
        <f t="shared" ref="AL172:AW172" si="524">$AJ172*AL111</f>
        <v>0</v>
      </c>
      <c r="AM172" s="348">
        <f t="shared" si="524"/>
        <v>0</v>
      </c>
      <c r="AN172" s="348">
        <f t="shared" si="524"/>
        <v>0</v>
      </c>
      <c r="AO172" s="348">
        <f t="shared" si="524"/>
        <v>0</v>
      </c>
      <c r="AP172" s="348">
        <f t="shared" si="524"/>
        <v>0</v>
      </c>
      <c r="AQ172" s="348">
        <f t="shared" si="524"/>
        <v>0</v>
      </c>
      <c r="AR172" s="348">
        <f t="shared" si="524"/>
        <v>0</v>
      </c>
      <c r="AS172" s="348">
        <f t="shared" si="524"/>
        <v>0</v>
      </c>
      <c r="AT172" s="348">
        <f t="shared" si="524"/>
        <v>0</v>
      </c>
      <c r="AU172" s="348">
        <f t="shared" si="524"/>
        <v>0</v>
      </c>
      <c r="AV172" s="348">
        <f t="shared" si="524"/>
        <v>0</v>
      </c>
      <c r="AW172" s="348">
        <f t="shared" si="524"/>
        <v>0</v>
      </c>
      <c r="AX172" s="350">
        <f t="shared" si="407"/>
        <v>0</v>
      </c>
      <c r="AY172" s="7" t="s">
        <v>46</v>
      </c>
      <c r="AZ172" s="135">
        <f t="shared" si="420"/>
        <v>6066.666666666667</v>
      </c>
      <c r="BA172" s="190">
        <f>35*2080</f>
        <v>72800</v>
      </c>
      <c r="BB172" s="467">
        <f t="shared" si="499"/>
        <v>0</v>
      </c>
      <c r="BC172" s="467">
        <f t="shared" ref="BC172:BM172" si="525">$AZ172*BC111</f>
        <v>0</v>
      </c>
      <c r="BD172" s="467">
        <f t="shared" si="525"/>
        <v>0</v>
      </c>
      <c r="BE172" s="467">
        <f t="shared" si="525"/>
        <v>0</v>
      </c>
      <c r="BF172" s="467">
        <f t="shared" si="525"/>
        <v>0</v>
      </c>
      <c r="BG172" s="467">
        <f t="shared" si="525"/>
        <v>0</v>
      </c>
      <c r="BH172" s="467">
        <f t="shared" si="525"/>
        <v>0</v>
      </c>
      <c r="BI172" s="467">
        <f t="shared" si="525"/>
        <v>0</v>
      </c>
      <c r="BJ172" s="467">
        <f t="shared" si="525"/>
        <v>0</v>
      </c>
      <c r="BK172" s="467">
        <f t="shared" si="525"/>
        <v>0</v>
      </c>
      <c r="BL172" s="467">
        <f t="shared" si="525"/>
        <v>0</v>
      </c>
      <c r="BM172" s="467">
        <f t="shared" si="525"/>
        <v>0</v>
      </c>
      <c r="BN172" s="438">
        <f t="shared" si="410"/>
        <v>0</v>
      </c>
      <c r="BO172" s="7" t="s">
        <v>46</v>
      </c>
      <c r="BP172" s="135">
        <f t="shared" si="422"/>
        <v>6066.666666666667</v>
      </c>
      <c r="BQ172" s="190">
        <f>35*2080</f>
        <v>72800</v>
      </c>
      <c r="BR172" s="467">
        <f t="shared" ref="BR172:CC172" si="526">$BP172*BR111</f>
        <v>0</v>
      </c>
      <c r="BS172" s="467">
        <f t="shared" si="526"/>
        <v>0</v>
      </c>
      <c r="BT172" s="467">
        <f t="shared" si="526"/>
        <v>0</v>
      </c>
      <c r="BU172" s="467">
        <f t="shared" si="526"/>
        <v>0</v>
      </c>
      <c r="BV172" s="467">
        <f t="shared" si="526"/>
        <v>0</v>
      </c>
      <c r="BW172" s="467">
        <f t="shared" si="526"/>
        <v>0</v>
      </c>
      <c r="BX172" s="467">
        <f t="shared" si="526"/>
        <v>0</v>
      </c>
      <c r="BY172" s="467">
        <f t="shared" si="526"/>
        <v>0</v>
      </c>
      <c r="BZ172" s="467">
        <f t="shared" si="526"/>
        <v>0</v>
      </c>
      <c r="CA172" s="467">
        <f t="shared" si="526"/>
        <v>0</v>
      </c>
      <c r="CB172" s="467">
        <f t="shared" si="526"/>
        <v>0</v>
      </c>
      <c r="CC172" s="467">
        <f t="shared" si="526"/>
        <v>0</v>
      </c>
      <c r="CD172" s="438">
        <f t="shared" si="413"/>
        <v>0</v>
      </c>
    </row>
    <row r="173" spans="2:82" outlineLevel="1" x14ac:dyDescent="0.2">
      <c r="B173" s="78" t="s">
        <v>182</v>
      </c>
      <c r="C173" s="7" t="s">
        <v>46</v>
      </c>
      <c r="D173" s="93">
        <v>0</v>
      </c>
      <c r="E173" s="190"/>
      <c r="F173" s="145">
        <f t="shared" si="518"/>
        <v>0</v>
      </c>
      <c r="G173" s="145">
        <f t="shared" si="518"/>
        <v>0</v>
      </c>
      <c r="H173" s="145">
        <f t="shared" si="518"/>
        <v>0</v>
      </c>
      <c r="I173" s="145">
        <f t="shared" si="518"/>
        <v>0</v>
      </c>
      <c r="J173" s="145">
        <f t="shared" si="518"/>
        <v>0</v>
      </c>
      <c r="K173" s="145">
        <f t="shared" si="518"/>
        <v>0</v>
      </c>
      <c r="L173" s="145">
        <f t="shared" si="518"/>
        <v>0</v>
      </c>
      <c r="M173" s="145">
        <f t="shared" ref="M173:Q182" si="527">$D173*M114</f>
        <v>0</v>
      </c>
      <c r="N173" s="145">
        <f t="shared" si="527"/>
        <v>0</v>
      </c>
      <c r="O173" s="145">
        <f t="shared" si="527"/>
        <v>0</v>
      </c>
      <c r="P173" s="145">
        <f t="shared" si="527"/>
        <v>0</v>
      </c>
      <c r="Q173" s="145">
        <f t="shared" si="527"/>
        <v>0</v>
      </c>
      <c r="R173" s="148">
        <f t="shared" si="403"/>
        <v>0</v>
      </c>
      <c r="S173" s="7" t="s">
        <v>46</v>
      </c>
      <c r="T173" s="93">
        <v>0</v>
      </c>
      <c r="U173" s="190"/>
      <c r="V173" s="236">
        <f t="shared" ref="V173:AG173" si="528">$T173*V112</f>
        <v>0</v>
      </c>
      <c r="W173" s="236">
        <f t="shared" si="528"/>
        <v>0</v>
      </c>
      <c r="X173" s="236">
        <f t="shared" si="528"/>
        <v>0</v>
      </c>
      <c r="Y173" s="236">
        <f t="shared" si="528"/>
        <v>0</v>
      </c>
      <c r="Z173" s="236">
        <f t="shared" si="528"/>
        <v>0</v>
      </c>
      <c r="AA173" s="236">
        <f t="shared" si="528"/>
        <v>0</v>
      </c>
      <c r="AB173" s="236">
        <f t="shared" si="528"/>
        <v>0</v>
      </c>
      <c r="AC173" s="236">
        <f t="shared" si="528"/>
        <v>0</v>
      </c>
      <c r="AD173" s="236">
        <f t="shared" si="528"/>
        <v>0</v>
      </c>
      <c r="AE173" s="236">
        <f t="shared" si="528"/>
        <v>0</v>
      </c>
      <c r="AF173" s="236">
        <f t="shared" si="528"/>
        <v>0</v>
      </c>
      <c r="AG173" s="236">
        <f t="shared" si="528"/>
        <v>0</v>
      </c>
      <c r="AH173" s="237">
        <f t="shared" si="405"/>
        <v>0</v>
      </c>
      <c r="AI173" s="7" t="s">
        <v>46</v>
      </c>
      <c r="AJ173" s="135">
        <f>AK173/12</f>
        <v>3333.4166666666665</v>
      </c>
      <c r="AK173" s="190">
        <v>40001</v>
      </c>
      <c r="AL173" s="348">
        <f>$AJ173*AL112</f>
        <v>0</v>
      </c>
      <c r="AM173" s="349">
        <f t="shared" ref="AM173:AW173" si="529">$T173*AM114</f>
        <v>0</v>
      </c>
      <c r="AN173" s="349">
        <f t="shared" si="529"/>
        <v>0</v>
      </c>
      <c r="AO173" s="349">
        <f t="shared" si="529"/>
        <v>0</v>
      </c>
      <c r="AP173" s="349">
        <f t="shared" si="529"/>
        <v>0</v>
      </c>
      <c r="AQ173" s="349">
        <f t="shared" si="529"/>
        <v>0</v>
      </c>
      <c r="AR173" s="349">
        <f t="shared" si="529"/>
        <v>0</v>
      </c>
      <c r="AS173" s="349">
        <f t="shared" si="529"/>
        <v>0</v>
      </c>
      <c r="AT173" s="349">
        <f t="shared" si="529"/>
        <v>0</v>
      </c>
      <c r="AU173" s="349">
        <f t="shared" si="529"/>
        <v>0</v>
      </c>
      <c r="AV173" s="349">
        <f t="shared" si="529"/>
        <v>0</v>
      </c>
      <c r="AW173" s="349">
        <f t="shared" si="529"/>
        <v>0</v>
      </c>
      <c r="AX173" s="350">
        <f t="shared" si="407"/>
        <v>0</v>
      </c>
      <c r="AY173" s="7" t="s">
        <v>46</v>
      </c>
      <c r="AZ173" s="637">
        <f>BA173/12</f>
        <v>3333.4166666666665</v>
      </c>
      <c r="BA173" s="190">
        <v>40001</v>
      </c>
      <c r="BB173" s="467">
        <f>$AZ$173*BB112</f>
        <v>0</v>
      </c>
      <c r="BC173" s="467">
        <f t="shared" ref="BC173:BM173" si="530">$AZ$173*BC112</f>
        <v>0</v>
      </c>
      <c r="BD173" s="467">
        <f t="shared" si="530"/>
        <v>0</v>
      </c>
      <c r="BE173" s="467">
        <f t="shared" si="530"/>
        <v>0</v>
      </c>
      <c r="BF173" s="467">
        <f t="shared" si="530"/>
        <v>0</v>
      </c>
      <c r="BG173" s="467">
        <f t="shared" si="530"/>
        <v>0</v>
      </c>
      <c r="BH173" s="467">
        <f t="shared" si="530"/>
        <v>0</v>
      </c>
      <c r="BI173" s="467">
        <f t="shared" si="530"/>
        <v>0</v>
      </c>
      <c r="BJ173" s="467">
        <f t="shared" si="530"/>
        <v>0</v>
      </c>
      <c r="BK173" s="467">
        <f t="shared" si="530"/>
        <v>0</v>
      </c>
      <c r="BL173" s="467">
        <f t="shared" si="530"/>
        <v>0</v>
      </c>
      <c r="BM173" s="467">
        <f t="shared" si="530"/>
        <v>0</v>
      </c>
      <c r="BN173" s="438">
        <f t="shared" si="410"/>
        <v>0</v>
      </c>
      <c r="BO173" s="7" t="s">
        <v>46</v>
      </c>
      <c r="BP173" s="637">
        <f>BQ173/12</f>
        <v>3333.4166666666665</v>
      </c>
      <c r="BQ173" s="190">
        <v>40001</v>
      </c>
      <c r="BR173" s="467">
        <f>$BP$173*BR112</f>
        <v>0</v>
      </c>
      <c r="BS173" s="467">
        <f t="shared" ref="BS173:CC173" si="531">$BP$173*BS112</f>
        <v>0</v>
      </c>
      <c r="BT173" s="467">
        <f t="shared" si="531"/>
        <v>0</v>
      </c>
      <c r="BU173" s="467">
        <f t="shared" si="531"/>
        <v>0</v>
      </c>
      <c r="BV173" s="467">
        <f t="shared" si="531"/>
        <v>0</v>
      </c>
      <c r="BW173" s="467">
        <f t="shared" si="531"/>
        <v>0</v>
      </c>
      <c r="BX173" s="467">
        <f t="shared" si="531"/>
        <v>0</v>
      </c>
      <c r="BY173" s="467">
        <f t="shared" si="531"/>
        <v>0</v>
      </c>
      <c r="BZ173" s="467">
        <f t="shared" si="531"/>
        <v>0</v>
      </c>
      <c r="CA173" s="467">
        <f t="shared" si="531"/>
        <v>0</v>
      </c>
      <c r="CB173" s="467">
        <f t="shared" si="531"/>
        <v>0</v>
      </c>
      <c r="CC173" s="467">
        <f t="shared" si="531"/>
        <v>0</v>
      </c>
      <c r="CD173" s="438">
        <f t="shared" si="413"/>
        <v>0</v>
      </c>
    </row>
    <row r="174" spans="2:82" outlineLevel="1" x14ac:dyDescent="0.2">
      <c r="B174" s="78" t="s">
        <v>274</v>
      </c>
      <c r="C174" s="7" t="s">
        <v>46</v>
      </c>
      <c r="D174" s="93">
        <v>0</v>
      </c>
      <c r="E174" s="190"/>
      <c r="F174" s="145">
        <f t="shared" si="518"/>
        <v>0</v>
      </c>
      <c r="G174" s="145">
        <f t="shared" si="518"/>
        <v>0</v>
      </c>
      <c r="H174" s="145">
        <f t="shared" si="518"/>
        <v>0</v>
      </c>
      <c r="I174" s="145">
        <f t="shared" si="518"/>
        <v>0</v>
      </c>
      <c r="J174" s="145">
        <f t="shared" si="518"/>
        <v>0</v>
      </c>
      <c r="K174" s="145">
        <f t="shared" si="518"/>
        <v>0</v>
      </c>
      <c r="L174" s="145">
        <f t="shared" si="518"/>
        <v>0</v>
      </c>
      <c r="M174" s="145">
        <f t="shared" si="527"/>
        <v>0</v>
      </c>
      <c r="N174" s="145">
        <f t="shared" si="527"/>
        <v>0</v>
      </c>
      <c r="O174" s="145">
        <f t="shared" si="527"/>
        <v>0</v>
      </c>
      <c r="P174" s="145">
        <f t="shared" si="527"/>
        <v>0</v>
      </c>
      <c r="Q174" s="145">
        <f t="shared" si="527"/>
        <v>0</v>
      </c>
      <c r="R174" s="148">
        <f t="shared" si="403"/>
        <v>0</v>
      </c>
      <c r="S174" s="7" t="s">
        <v>46</v>
      </c>
      <c r="T174" s="93">
        <v>0</v>
      </c>
      <c r="U174" s="190"/>
      <c r="V174" s="236">
        <f t="shared" ref="V174:AG174" si="532">$T174*V113</f>
        <v>0</v>
      </c>
      <c r="W174" s="236">
        <f t="shared" si="532"/>
        <v>0</v>
      </c>
      <c r="X174" s="236">
        <f t="shared" si="532"/>
        <v>0</v>
      </c>
      <c r="Y174" s="236">
        <f t="shared" si="532"/>
        <v>0</v>
      </c>
      <c r="Z174" s="236">
        <f t="shared" si="532"/>
        <v>0</v>
      </c>
      <c r="AA174" s="236">
        <f t="shared" si="532"/>
        <v>0</v>
      </c>
      <c r="AB174" s="236">
        <f t="shared" si="532"/>
        <v>0</v>
      </c>
      <c r="AC174" s="236">
        <f t="shared" si="532"/>
        <v>0</v>
      </c>
      <c r="AD174" s="236">
        <f t="shared" si="532"/>
        <v>0</v>
      </c>
      <c r="AE174" s="236">
        <f t="shared" si="532"/>
        <v>0</v>
      </c>
      <c r="AF174" s="236">
        <f t="shared" si="532"/>
        <v>0</v>
      </c>
      <c r="AG174" s="236">
        <f t="shared" si="532"/>
        <v>0</v>
      </c>
      <c r="AH174" s="237">
        <f t="shared" si="405"/>
        <v>0</v>
      </c>
      <c r="AI174" s="7" t="s">
        <v>46</v>
      </c>
      <c r="AJ174" s="135">
        <f>AK174/12</f>
        <v>5200</v>
      </c>
      <c r="AK174" s="190">
        <f>30*2080</f>
        <v>62400</v>
      </c>
      <c r="AL174" s="348">
        <f>$AJ174*AL113</f>
        <v>20800</v>
      </c>
      <c r="AM174" s="348">
        <f t="shared" ref="AM174:AW174" si="533">$AJ174*AM113</f>
        <v>20800</v>
      </c>
      <c r="AN174" s="348">
        <f t="shared" si="533"/>
        <v>20800</v>
      </c>
      <c r="AO174" s="348">
        <f t="shared" si="533"/>
        <v>20800</v>
      </c>
      <c r="AP174" s="348">
        <f t="shared" si="533"/>
        <v>20800</v>
      </c>
      <c r="AQ174" s="348">
        <f t="shared" si="533"/>
        <v>20800</v>
      </c>
      <c r="AR174" s="348">
        <f t="shared" si="533"/>
        <v>20800</v>
      </c>
      <c r="AS174" s="348">
        <f t="shared" si="533"/>
        <v>20800</v>
      </c>
      <c r="AT174" s="348">
        <f t="shared" si="533"/>
        <v>20800</v>
      </c>
      <c r="AU174" s="348">
        <f t="shared" si="533"/>
        <v>20800</v>
      </c>
      <c r="AV174" s="348">
        <f t="shared" si="533"/>
        <v>20800</v>
      </c>
      <c r="AW174" s="348">
        <f t="shared" si="533"/>
        <v>20800</v>
      </c>
      <c r="AX174" s="350">
        <f t="shared" si="407"/>
        <v>249600</v>
      </c>
      <c r="AY174" s="7" t="s">
        <v>46</v>
      </c>
      <c r="AZ174" s="637">
        <f>BA174/12</f>
        <v>5200</v>
      </c>
      <c r="BA174" s="190">
        <f>30*2080</f>
        <v>62400</v>
      </c>
      <c r="BB174" s="467">
        <f>AZ174*BB113</f>
        <v>62400</v>
      </c>
      <c r="BC174" s="437">
        <f>BB174</f>
        <v>62400</v>
      </c>
      <c r="BD174" s="437">
        <f t="shared" ref="BD174:BM176" si="534">BC174</f>
        <v>62400</v>
      </c>
      <c r="BE174" s="437">
        <f t="shared" si="534"/>
        <v>62400</v>
      </c>
      <c r="BF174" s="437">
        <f t="shared" si="534"/>
        <v>62400</v>
      </c>
      <c r="BG174" s="437">
        <f t="shared" si="534"/>
        <v>62400</v>
      </c>
      <c r="BH174" s="437">
        <f t="shared" si="534"/>
        <v>62400</v>
      </c>
      <c r="BI174" s="437">
        <f t="shared" si="534"/>
        <v>62400</v>
      </c>
      <c r="BJ174" s="437">
        <f t="shared" si="534"/>
        <v>62400</v>
      </c>
      <c r="BK174" s="437">
        <f t="shared" si="534"/>
        <v>62400</v>
      </c>
      <c r="BL174" s="437">
        <f t="shared" si="534"/>
        <v>62400</v>
      </c>
      <c r="BM174" s="437">
        <f t="shared" si="534"/>
        <v>62400</v>
      </c>
      <c r="BN174" s="438">
        <f t="shared" si="410"/>
        <v>748800</v>
      </c>
      <c r="BO174" s="7" t="s">
        <v>46</v>
      </c>
      <c r="BP174" s="637">
        <f>BQ174/12</f>
        <v>5200</v>
      </c>
      <c r="BQ174" s="190">
        <f>30*2080</f>
        <v>62400</v>
      </c>
      <c r="BR174" s="467">
        <f>BP174*BR113</f>
        <v>62400</v>
      </c>
      <c r="BS174" s="437">
        <f>BR174</f>
        <v>62400</v>
      </c>
      <c r="BT174" s="437">
        <f t="shared" ref="BT174:CC174" si="535">BS174</f>
        <v>62400</v>
      </c>
      <c r="BU174" s="437">
        <f t="shared" si="535"/>
        <v>62400</v>
      </c>
      <c r="BV174" s="437">
        <f t="shared" si="535"/>
        <v>62400</v>
      </c>
      <c r="BW174" s="437">
        <f t="shared" si="535"/>
        <v>62400</v>
      </c>
      <c r="BX174" s="437">
        <f t="shared" si="535"/>
        <v>62400</v>
      </c>
      <c r="BY174" s="437">
        <f t="shared" si="535"/>
        <v>62400</v>
      </c>
      <c r="BZ174" s="437">
        <f t="shared" si="535"/>
        <v>62400</v>
      </c>
      <c r="CA174" s="437">
        <f t="shared" si="535"/>
        <v>62400</v>
      </c>
      <c r="CB174" s="437">
        <f t="shared" si="535"/>
        <v>62400</v>
      </c>
      <c r="CC174" s="437">
        <f t="shared" si="535"/>
        <v>62400</v>
      </c>
      <c r="CD174" s="438">
        <f t="shared" si="413"/>
        <v>748800</v>
      </c>
    </row>
    <row r="175" spans="2:82" outlineLevel="1" x14ac:dyDescent="0.2">
      <c r="B175" s="78" t="s">
        <v>276</v>
      </c>
      <c r="C175" s="7" t="s">
        <v>46</v>
      </c>
      <c r="D175" s="93">
        <v>0</v>
      </c>
      <c r="E175" s="190"/>
      <c r="F175" s="145">
        <f t="shared" si="518"/>
        <v>0</v>
      </c>
      <c r="G175" s="145">
        <f t="shared" si="518"/>
        <v>0</v>
      </c>
      <c r="H175" s="145">
        <f t="shared" si="518"/>
        <v>0</v>
      </c>
      <c r="I175" s="145">
        <f t="shared" si="518"/>
        <v>0</v>
      </c>
      <c r="J175" s="145">
        <f t="shared" si="518"/>
        <v>0</v>
      </c>
      <c r="K175" s="145">
        <f t="shared" si="518"/>
        <v>0</v>
      </c>
      <c r="L175" s="145">
        <f t="shared" si="518"/>
        <v>0</v>
      </c>
      <c r="M175" s="145">
        <f t="shared" si="527"/>
        <v>0</v>
      </c>
      <c r="N175" s="145">
        <f t="shared" si="527"/>
        <v>0</v>
      </c>
      <c r="O175" s="145">
        <f t="shared" si="527"/>
        <v>0</v>
      </c>
      <c r="P175" s="145">
        <f t="shared" si="527"/>
        <v>0</v>
      </c>
      <c r="Q175" s="145">
        <f t="shared" si="527"/>
        <v>0</v>
      </c>
      <c r="R175" s="148">
        <f t="shared" si="403"/>
        <v>0</v>
      </c>
      <c r="S175" s="7" t="s">
        <v>46</v>
      </c>
      <c r="T175" s="93">
        <v>0</v>
      </c>
      <c r="U175" s="190"/>
      <c r="V175" s="236">
        <f t="shared" ref="V175:AG175" si="536">$T175*V114</f>
        <v>0</v>
      </c>
      <c r="W175" s="236">
        <f t="shared" si="536"/>
        <v>0</v>
      </c>
      <c r="X175" s="236">
        <f t="shared" si="536"/>
        <v>0</v>
      </c>
      <c r="Y175" s="236">
        <f t="shared" si="536"/>
        <v>0</v>
      </c>
      <c r="Z175" s="236">
        <f t="shared" si="536"/>
        <v>0</v>
      </c>
      <c r="AA175" s="236">
        <f t="shared" si="536"/>
        <v>0</v>
      </c>
      <c r="AB175" s="236">
        <f t="shared" si="536"/>
        <v>0</v>
      </c>
      <c r="AC175" s="236">
        <f t="shared" si="536"/>
        <v>0</v>
      </c>
      <c r="AD175" s="236">
        <f t="shared" si="536"/>
        <v>0</v>
      </c>
      <c r="AE175" s="236">
        <f t="shared" si="536"/>
        <v>0</v>
      </c>
      <c r="AF175" s="236">
        <f t="shared" si="536"/>
        <v>0</v>
      </c>
      <c r="AG175" s="236">
        <f t="shared" si="536"/>
        <v>0</v>
      </c>
      <c r="AH175" s="237">
        <f t="shared" si="405"/>
        <v>0</v>
      </c>
      <c r="AI175" s="7" t="s">
        <v>46</v>
      </c>
      <c r="AJ175" s="135">
        <f>AK175/12</f>
        <v>11266.666666666666</v>
      </c>
      <c r="AK175" s="190">
        <f>65*2080</f>
        <v>135200</v>
      </c>
      <c r="AL175" s="348">
        <f t="shared" ref="AL175:AL185" si="537">AJ175*AL114</f>
        <v>0</v>
      </c>
      <c r="AM175" s="349">
        <f>AL175</f>
        <v>0</v>
      </c>
      <c r="AN175" s="349">
        <f t="shared" ref="AN175:AW175" si="538">AM175</f>
        <v>0</v>
      </c>
      <c r="AO175" s="349">
        <f t="shared" si="538"/>
        <v>0</v>
      </c>
      <c r="AP175" s="349">
        <f t="shared" si="538"/>
        <v>0</v>
      </c>
      <c r="AQ175" s="349">
        <f t="shared" si="538"/>
        <v>0</v>
      </c>
      <c r="AR175" s="349">
        <f t="shared" si="538"/>
        <v>0</v>
      </c>
      <c r="AS175" s="349">
        <f t="shared" si="538"/>
        <v>0</v>
      </c>
      <c r="AT175" s="349">
        <f t="shared" si="538"/>
        <v>0</v>
      </c>
      <c r="AU175" s="349">
        <f t="shared" si="538"/>
        <v>0</v>
      </c>
      <c r="AV175" s="349">
        <f t="shared" si="538"/>
        <v>0</v>
      </c>
      <c r="AW175" s="349">
        <f t="shared" si="538"/>
        <v>0</v>
      </c>
      <c r="AX175" s="350">
        <f t="shared" si="407"/>
        <v>0</v>
      </c>
      <c r="AY175" s="7" t="s">
        <v>46</v>
      </c>
      <c r="AZ175" s="135">
        <f>BA175/12</f>
        <v>11266.666666666666</v>
      </c>
      <c r="BA175" s="190">
        <f>65*2080</f>
        <v>135200</v>
      </c>
      <c r="BB175" s="467">
        <f>AZ175*BB114</f>
        <v>22533.333333333332</v>
      </c>
      <c r="BC175" s="437">
        <f>BB175</f>
        <v>22533.333333333332</v>
      </c>
      <c r="BD175" s="437">
        <f t="shared" si="534"/>
        <v>22533.333333333332</v>
      </c>
      <c r="BE175" s="437">
        <f t="shared" si="534"/>
        <v>22533.333333333332</v>
      </c>
      <c r="BF175" s="437">
        <f t="shared" si="534"/>
        <v>22533.333333333332</v>
      </c>
      <c r="BG175" s="437">
        <f t="shared" si="534"/>
        <v>22533.333333333332</v>
      </c>
      <c r="BH175" s="437">
        <f t="shared" si="534"/>
        <v>22533.333333333332</v>
      </c>
      <c r="BI175" s="437">
        <f t="shared" si="534"/>
        <v>22533.333333333332</v>
      </c>
      <c r="BJ175" s="437">
        <f t="shared" si="534"/>
        <v>22533.333333333332</v>
      </c>
      <c r="BK175" s="437">
        <f t="shared" si="534"/>
        <v>22533.333333333332</v>
      </c>
      <c r="BL175" s="437">
        <f t="shared" si="534"/>
        <v>22533.333333333332</v>
      </c>
      <c r="BM175" s="437">
        <f t="shared" si="534"/>
        <v>22533.333333333332</v>
      </c>
      <c r="BN175" s="438">
        <f t="shared" si="410"/>
        <v>270400.00000000006</v>
      </c>
      <c r="BO175" s="7" t="s">
        <v>46</v>
      </c>
      <c r="BP175" s="135">
        <f>BQ175/12</f>
        <v>11266.666666666666</v>
      </c>
      <c r="BQ175" s="190">
        <f>65*2080</f>
        <v>135200</v>
      </c>
      <c r="BR175" s="467">
        <f>BP175*BR114</f>
        <v>22533.333333333332</v>
      </c>
      <c r="BS175" s="437">
        <f>BR175</f>
        <v>22533.333333333332</v>
      </c>
      <c r="BT175" s="437">
        <f t="shared" ref="BT175:CC175" si="539">BS175</f>
        <v>22533.333333333332</v>
      </c>
      <c r="BU175" s="437">
        <f t="shared" si="539"/>
        <v>22533.333333333332</v>
      </c>
      <c r="BV175" s="437">
        <f t="shared" si="539"/>
        <v>22533.333333333332</v>
      </c>
      <c r="BW175" s="437">
        <f t="shared" si="539"/>
        <v>22533.333333333332</v>
      </c>
      <c r="BX175" s="437">
        <f t="shared" si="539"/>
        <v>22533.333333333332</v>
      </c>
      <c r="BY175" s="437">
        <f t="shared" si="539"/>
        <v>22533.333333333332</v>
      </c>
      <c r="BZ175" s="437">
        <f t="shared" si="539"/>
        <v>22533.333333333332</v>
      </c>
      <c r="CA175" s="437">
        <f t="shared" si="539"/>
        <v>22533.333333333332</v>
      </c>
      <c r="CB175" s="437">
        <f t="shared" si="539"/>
        <v>22533.333333333332</v>
      </c>
      <c r="CC175" s="437">
        <f t="shared" si="539"/>
        <v>22533.333333333332</v>
      </c>
      <c r="CD175" s="438">
        <f t="shared" si="413"/>
        <v>270400.00000000006</v>
      </c>
    </row>
    <row r="176" spans="2:82" outlineLevel="1" x14ac:dyDescent="0.2">
      <c r="B176" s="78" t="s">
        <v>278</v>
      </c>
      <c r="C176" s="7" t="s">
        <v>46</v>
      </c>
      <c r="D176" s="93">
        <v>0</v>
      </c>
      <c r="E176" s="190"/>
      <c r="F176" s="145">
        <f t="shared" si="518"/>
        <v>0</v>
      </c>
      <c r="G176" s="145">
        <f t="shared" si="518"/>
        <v>0</v>
      </c>
      <c r="H176" s="145">
        <f t="shared" si="518"/>
        <v>0</v>
      </c>
      <c r="I176" s="145">
        <f t="shared" si="518"/>
        <v>0</v>
      </c>
      <c r="J176" s="145">
        <f t="shared" si="518"/>
        <v>0</v>
      </c>
      <c r="K176" s="145">
        <f t="shared" si="518"/>
        <v>0</v>
      </c>
      <c r="L176" s="145">
        <f t="shared" si="518"/>
        <v>0</v>
      </c>
      <c r="M176" s="145">
        <f t="shared" si="527"/>
        <v>0</v>
      </c>
      <c r="N176" s="145">
        <f t="shared" si="527"/>
        <v>0</v>
      </c>
      <c r="O176" s="145">
        <f t="shared" si="527"/>
        <v>0</v>
      </c>
      <c r="P176" s="145">
        <f t="shared" si="527"/>
        <v>0</v>
      </c>
      <c r="Q176" s="145">
        <f t="shared" si="527"/>
        <v>0</v>
      </c>
      <c r="R176" s="148">
        <f t="shared" si="403"/>
        <v>0</v>
      </c>
      <c r="S176" s="7" t="s">
        <v>46</v>
      </c>
      <c r="T176" s="93">
        <v>0</v>
      </c>
      <c r="U176" s="190"/>
      <c r="V176" s="236">
        <f t="shared" ref="V176:AG176" si="540">$T176*V115</f>
        <v>0</v>
      </c>
      <c r="W176" s="236">
        <f t="shared" si="540"/>
        <v>0</v>
      </c>
      <c r="X176" s="236">
        <f t="shared" si="540"/>
        <v>0</v>
      </c>
      <c r="Y176" s="236">
        <f t="shared" si="540"/>
        <v>0</v>
      </c>
      <c r="Z176" s="236">
        <f t="shared" si="540"/>
        <v>0</v>
      </c>
      <c r="AA176" s="236">
        <f t="shared" si="540"/>
        <v>0</v>
      </c>
      <c r="AB176" s="236">
        <f t="shared" si="540"/>
        <v>0</v>
      </c>
      <c r="AC176" s="236">
        <f t="shared" si="540"/>
        <v>0</v>
      </c>
      <c r="AD176" s="236">
        <f t="shared" si="540"/>
        <v>0</v>
      </c>
      <c r="AE176" s="236">
        <f t="shared" si="540"/>
        <v>0</v>
      </c>
      <c r="AF176" s="236">
        <f t="shared" si="540"/>
        <v>0</v>
      </c>
      <c r="AG176" s="236">
        <f t="shared" si="540"/>
        <v>0</v>
      </c>
      <c r="AH176" s="237">
        <f t="shared" si="405"/>
        <v>0</v>
      </c>
      <c r="AI176" s="7" t="s">
        <v>46</v>
      </c>
      <c r="AJ176" s="135">
        <f>AK176/12</f>
        <v>11266.666666666666</v>
      </c>
      <c r="AK176" s="190">
        <f>65*2080</f>
        <v>135200</v>
      </c>
      <c r="AL176" s="348">
        <f t="shared" si="537"/>
        <v>0</v>
      </c>
      <c r="AM176" s="349">
        <f>AL176</f>
        <v>0</v>
      </c>
      <c r="AN176" s="349">
        <f t="shared" ref="AN176:AW176" si="541">AM176</f>
        <v>0</v>
      </c>
      <c r="AO176" s="349">
        <f t="shared" si="541"/>
        <v>0</v>
      </c>
      <c r="AP176" s="349">
        <f t="shared" si="541"/>
        <v>0</v>
      </c>
      <c r="AQ176" s="349">
        <f t="shared" si="541"/>
        <v>0</v>
      </c>
      <c r="AR176" s="349">
        <f t="shared" si="541"/>
        <v>0</v>
      </c>
      <c r="AS176" s="349">
        <f t="shared" si="541"/>
        <v>0</v>
      </c>
      <c r="AT176" s="349">
        <f t="shared" si="541"/>
        <v>0</v>
      </c>
      <c r="AU176" s="349">
        <f t="shared" si="541"/>
        <v>0</v>
      </c>
      <c r="AV176" s="349">
        <f t="shared" si="541"/>
        <v>0</v>
      </c>
      <c r="AW176" s="349">
        <f t="shared" si="541"/>
        <v>0</v>
      </c>
      <c r="AX176" s="350">
        <f t="shared" si="407"/>
        <v>0</v>
      </c>
      <c r="AY176" s="7" t="s">
        <v>46</v>
      </c>
      <c r="AZ176" s="135">
        <f>BA176/12</f>
        <v>11266.666666666666</v>
      </c>
      <c r="BA176" s="190">
        <f>65*2080</f>
        <v>135200</v>
      </c>
      <c r="BB176" s="467">
        <f>AZ176*BB115</f>
        <v>22533.333333333332</v>
      </c>
      <c r="BC176" s="437">
        <f>BB176</f>
        <v>22533.333333333332</v>
      </c>
      <c r="BD176" s="437">
        <f t="shared" si="534"/>
        <v>22533.333333333332</v>
      </c>
      <c r="BE176" s="437">
        <f t="shared" si="534"/>
        <v>22533.333333333332</v>
      </c>
      <c r="BF176" s="437">
        <f t="shared" si="534"/>
        <v>22533.333333333332</v>
      </c>
      <c r="BG176" s="437">
        <f t="shared" si="534"/>
        <v>22533.333333333332</v>
      </c>
      <c r="BH176" s="437">
        <f t="shared" si="534"/>
        <v>22533.333333333332</v>
      </c>
      <c r="BI176" s="437">
        <f t="shared" si="534"/>
        <v>22533.333333333332</v>
      </c>
      <c r="BJ176" s="437">
        <f t="shared" si="534"/>
        <v>22533.333333333332</v>
      </c>
      <c r="BK176" s="437">
        <f t="shared" si="534"/>
        <v>22533.333333333332</v>
      </c>
      <c r="BL176" s="437">
        <f t="shared" si="534"/>
        <v>22533.333333333332</v>
      </c>
      <c r="BM176" s="437">
        <f t="shared" si="534"/>
        <v>22533.333333333332</v>
      </c>
      <c r="BN176" s="438">
        <f t="shared" si="410"/>
        <v>270400.00000000006</v>
      </c>
      <c r="BO176" s="7" t="s">
        <v>46</v>
      </c>
      <c r="BP176" s="135">
        <f>BQ176/12</f>
        <v>11266.666666666666</v>
      </c>
      <c r="BQ176" s="190">
        <f>65*2080</f>
        <v>135200</v>
      </c>
      <c r="BR176" s="467">
        <f>BP176*BR115</f>
        <v>22533.333333333332</v>
      </c>
      <c r="BS176" s="437">
        <f>BR176</f>
        <v>22533.333333333332</v>
      </c>
      <c r="BT176" s="437">
        <f t="shared" ref="BT176:CC176" si="542">BS176</f>
        <v>22533.333333333332</v>
      </c>
      <c r="BU176" s="437">
        <f t="shared" si="542"/>
        <v>22533.333333333332</v>
      </c>
      <c r="BV176" s="437">
        <f t="shared" si="542"/>
        <v>22533.333333333332</v>
      </c>
      <c r="BW176" s="437">
        <f t="shared" si="542"/>
        <v>22533.333333333332</v>
      </c>
      <c r="BX176" s="437">
        <f t="shared" si="542"/>
        <v>22533.333333333332</v>
      </c>
      <c r="BY176" s="437">
        <f t="shared" si="542"/>
        <v>22533.333333333332</v>
      </c>
      <c r="BZ176" s="437">
        <f t="shared" si="542"/>
        <v>22533.333333333332</v>
      </c>
      <c r="CA176" s="437">
        <f t="shared" si="542"/>
        <v>22533.333333333332</v>
      </c>
      <c r="CB176" s="437">
        <f t="shared" si="542"/>
        <v>22533.333333333332</v>
      </c>
      <c r="CC176" s="437">
        <f t="shared" si="542"/>
        <v>22533.333333333332</v>
      </c>
      <c r="CD176" s="438">
        <f t="shared" si="413"/>
        <v>270400.00000000006</v>
      </c>
    </row>
    <row r="177" spans="2:82" outlineLevel="1" x14ac:dyDescent="0.2">
      <c r="B177" s="78" t="s">
        <v>35</v>
      </c>
      <c r="C177" s="7" t="s">
        <v>46</v>
      </c>
      <c r="D177" s="93">
        <v>0</v>
      </c>
      <c r="E177" s="190"/>
      <c r="F177" s="145">
        <f t="shared" si="518"/>
        <v>0</v>
      </c>
      <c r="G177" s="145">
        <f t="shared" si="518"/>
        <v>0</v>
      </c>
      <c r="H177" s="145">
        <f t="shared" si="518"/>
        <v>0</v>
      </c>
      <c r="I177" s="145">
        <f t="shared" si="518"/>
        <v>0</v>
      </c>
      <c r="J177" s="145">
        <f t="shared" si="518"/>
        <v>0</v>
      </c>
      <c r="K177" s="145">
        <f t="shared" si="518"/>
        <v>0</v>
      </c>
      <c r="L177" s="145">
        <f t="shared" si="518"/>
        <v>0</v>
      </c>
      <c r="M177" s="145">
        <f t="shared" si="527"/>
        <v>0</v>
      </c>
      <c r="N177" s="145">
        <f t="shared" si="527"/>
        <v>0</v>
      </c>
      <c r="O177" s="145">
        <f t="shared" si="527"/>
        <v>0</v>
      </c>
      <c r="P177" s="145">
        <f t="shared" si="527"/>
        <v>0</v>
      </c>
      <c r="Q177" s="145">
        <f t="shared" si="527"/>
        <v>0</v>
      </c>
      <c r="R177" s="148">
        <f t="shared" si="403"/>
        <v>0</v>
      </c>
      <c r="S177" s="7" t="s">
        <v>46</v>
      </c>
      <c r="T177" s="93">
        <v>0</v>
      </c>
      <c r="U177" s="190"/>
      <c r="V177" s="236">
        <f t="shared" ref="V177:AG177" si="543">$T177*V116</f>
        <v>0</v>
      </c>
      <c r="W177" s="236">
        <f t="shared" si="543"/>
        <v>0</v>
      </c>
      <c r="X177" s="236">
        <f t="shared" si="543"/>
        <v>0</v>
      </c>
      <c r="Y177" s="236">
        <f t="shared" si="543"/>
        <v>0</v>
      </c>
      <c r="Z177" s="236">
        <f t="shared" si="543"/>
        <v>0</v>
      </c>
      <c r="AA177" s="236">
        <f t="shared" si="543"/>
        <v>0</v>
      </c>
      <c r="AB177" s="236">
        <f t="shared" si="543"/>
        <v>0</v>
      </c>
      <c r="AC177" s="236">
        <f t="shared" si="543"/>
        <v>0</v>
      </c>
      <c r="AD177" s="236">
        <f t="shared" si="543"/>
        <v>0</v>
      </c>
      <c r="AE177" s="236">
        <f t="shared" si="543"/>
        <v>0</v>
      </c>
      <c r="AF177" s="236">
        <f t="shared" si="543"/>
        <v>0</v>
      </c>
      <c r="AG177" s="236">
        <f t="shared" si="543"/>
        <v>0</v>
      </c>
      <c r="AH177" s="237">
        <f t="shared" si="405"/>
        <v>0</v>
      </c>
      <c r="AI177" s="7" t="s">
        <v>46</v>
      </c>
      <c r="AJ177" s="93">
        <v>0</v>
      </c>
      <c r="AK177" s="190"/>
      <c r="AL177" s="348">
        <f t="shared" si="537"/>
        <v>0</v>
      </c>
      <c r="AM177" s="349">
        <f t="shared" ref="AM177:AW177" si="544">$T177*AM118</f>
        <v>0</v>
      </c>
      <c r="AN177" s="349">
        <f t="shared" si="544"/>
        <v>0</v>
      </c>
      <c r="AO177" s="349">
        <f t="shared" si="544"/>
        <v>0</v>
      </c>
      <c r="AP177" s="349">
        <f t="shared" si="544"/>
        <v>0</v>
      </c>
      <c r="AQ177" s="349">
        <f t="shared" si="544"/>
        <v>0</v>
      </c>
      <c r="AR177" s="349">
        <f t="shared" si="544"/>
        <v>0</v>
      </c>
      <c r="AS177" s="349">
        <f t="shared" si="544"/>
        <v>0</v>
      </c>
      <c r="AT177" s="349">
        <f t="shared" si="544"/>
        <v>0</v>
      </c>
      <c r="AU177" s="349">
        <f t="shared" si="544"/>
        <v>0</v>
      </c>
      <c r="AV177" s="349">
        <f t="shared" si="544"/>
        <v>0</v>
      </c>
      <c r="AW177" s="349">
        <f t="shared" si="544"/>
        <v>0</v>
      </c>
      <c r="AX177" s="350">
        <f t="shared" si="407"/>
        <v>0</v>
      </c>
      <c r="AY177" s="7" t="s">
        <v>46</v>
      </c>
      <c r="AZ177" s="93">
        <v>0</v>
      </c>
      <c r="BA177" s="190"/>
      <c r="BB177" s="437">
        <f t="shared" ref="BB177:BB185" si="545">$T177*BB118</f>
        <v>0</v>
      </c>
      <c r="BC177" s="437">
        <f t="shared" ref="BC177:BM177" si="546">$T177*BC118</f>
        <v>0</v>
      </c>
      <c r="BD177" s="437">
        <f t="shared" si="546"/>
        <v>0</v>
      </c>
      <c r="BE177" s="437">
        <f t="shared" si="546"/>
        <v>0</v>
      </c>
      <c r="BF177" s="437">
        <f t="shared" si="546"/>
        <v>0</v>
      </c>
      <c r="BG177" s="437">
        <f t="shared" si="546"/>
        <v>0</v>
      </c>
      <c r="BH177" s="437">
        <f t="shared" si="546"/>
        <v>0</v>
      </c>
      <c r="BI177" s="437">
        <f t="shared" si="546"/>
        <v>0</v>
      </c>
      <c r="BJ177" s="437">
        <f t="shared" si="546"/>
        <v>0</v>
      </c>
      <c r="BK177" s="437">
        <f t="shared" si="546"/>
        <v>0</v>
      </c>
      <c r="BL177" s="437">
        <f t="shared" si="546"/>
        <v>0</v>
      </c>
      <c r="BM177" s="437">
        <f t="shared" si="546"/>
        <v>0</v>
      </c>
      <c r="BN177" s="438">
        <f t="shared" si="410"/>
        <v>0</v>
      </c>
      <c r="BO177" s="7" t="s">
        <v>46</v>
      </c>
      <c r="BP177" s="93">
        <v>0</v>
      </c>
      <c r="BQ177" s="190"/>
      <c r="BR177" s="437">
        <f t="shared" ref="BR177:BR185" si="547">$T177*BR118</f>
        <v>0</v>
      </c>
      <c r="BS177" s="437">
        <f t="shared" ref="BS177:CC177" si="548">$T177*BS118</f>
        <v>0</v>
      </c>
      <c r="BT177" s="437">
        <f t="shared" si="548"/>
        <v>0</v>
      </c>
      <c r="BU177" s="437">
        <f t="shared" si="548"/>
        <v>0</v>
      </c>
      <c r="BV177" s="437">
        <f t="shared" si="548"/>
        <v>0</v>
      </c>
      <c r="BW177" s="437">
        <f t="shared" si="548"/>
        <v>0</v>
      </c>
      <c r="BX177" s="437">
        <f t="shared" si="548"/>
        <v>0</v>
      </c>
      <c r="BY177" s="437">
        <f t="shared" si="548"/>
        <v>0</v>
      </c>
      <c r="BZ177" s="437">
        <f t="shared" si="548"/>
        <v>0</v>
      </c>
      <c r="CA177" s="437">
        <f t="shared" si="548"/>
        <v>0</v>
      </c>
      <c r="CB177" s="437">
        <f t="shared" si="548"/>
        <v>0</v>
      </c>
      <c r="CC177" s="437">
        <f t="shared" si="548"/>
        <v>0</v>
      </c>
      <c r="CD177" s="438">
        <f t="shared" si="413"/>
        <v>0</v>
      </c>
    </row>
    <row r="178" spans="2:82" outlineLevel="1" x14ac:dyDescent="0.2">
      <c r="B178" s="77" t="str">
        <f t="shared" ref="B178:B185" si="549">B118</f>
        <v>Additional Position</v>
      </c>
      <c r="C178" s="7" t="s">
        <v>46</v>
      </c>
      <c r="D178" s="93">
        <v>0</v>
      </c>
      <c r="E178" s="190"/>
      <c r="F178" s="145">
        <f t="shared" si="518"/>
        <v>0</v>
      </c>
      <c r="G178" s="145">
        <f t="shared" si="518"/>
        <v>0</v>
      </c>
      <c r="H178" s="145">
        <f t="shared" si="518"/>
        <v>0</v>
      </c>
      <c r="I178" s="145">
        <f t="shared" si="518"/>
        <v>0</v>
      </c>
      <c r="J178" s="145">
        <f t="shared" si="518"/>
        <v>0</v>
      </c>
      <c r="K178" s="145">
        <f t="shared" si="518"/>
        <v>0</v>
      </c>
      <c r="L178" s="145">
        <f t="shared" si="518"/>
        <v>0</v>
      </c>
      <c r="M178" s="145">
        <f t="shared" si="527"/>
        <v>0</v>
      </c>
      <c r="N178" s="145">
        <f t="shared" si="527"/>
        <v>0</v>
      </c>
      <c r="O178" s="145">
        <f t="shared" si="527"/>
        <v>0</v>
      </c>
      <c r="P178" s="145">
        <f t="shared" si="527"/>
        <v>0</v>
      </c>
      <c r="Q178" s="145">
        <f t="shared" si="527"/>
        <v>0</v>
      </c>
      <c r="R178" s="148">
        <f t="shared" si="403"/>
        <v>0</v>
      </c>
      <c r="S178" s="7" t="s">
        <v>46</v>
      </c>
      <c r="T178" s="93">
        <v>0</v>
      </c>
      <c r="U178" s="190"/>
      <c r="V178" s="236">
        <f t="shared" ref="V178:AG178" si="550">$T178*V117</f>
        <v>0</v>
      </c>
      <c r="W178" s="236">
        <f t="shared" si="550"/>
        <v>0</v>
      </c>
      <c r="X178" s="236">
        <f t="shared" si="550"/>
        <v>0</v>
      </c>
      <c r="Y178" s="236">
        <f t="shared" si="550"/>
        <v>0</v>
      </c>
      <c r="Z178" s="236">
        <f t="shared" si="550"/>
        <v>0</v>
      </c>
      <c r="AA178" s="236">
        <f t="shared" si="550"/>
        <v>0</v>
      </c>
      <c r="AB178" s="236">
        <f t="shared" si="550"/>
        <v>0</v>
      </c>
      <c r="AC178" s="236">
        <f t="shared" si="550"/>
        <v>0</v>
      </c>
      <c r="AD178" s="236">
        <f t="shared" si="550"/>
        <v>0</v>
      </c>
      <c r="AE178" s="236">
        <f t="shared" si="550"/>
        <v>0</v>
      </c>
      <c r="AF178" s="236">
        <f t="shared" si="550"/>
        <v>0</v>
      </c>
      <c r="AG178" s="236">
        <f t="shared" si="550"/>
        <v>0</v>
      </c>
      <c r="AH178" s="237">
        <f t="shared" si="405"/>
        <v>0</v>
      </c>
      <c r="AI178" s="7" t="s">
        <v>46</v>
      </c>
      <c r="AJ178" s="93">
        <v>0</v>
      </c>
      <c r="AK178" s="190"/>
      <c r="AL178" s="348">
        <f t="shared" si="537"/>
        <v>0</v>
      </c>
      <c r="AM178" s="349">
        <f t="shared" ref="AM178:AW178" si="551">$T178*AM119</f>
        <v>0</v>
      </c>
      <c r="AN178" s="349">
        <f t="shared" si="551"/>
        <v>0</v>
      </c>
      <c r="AO178" s="349">
        <f t="shared" si="551"/>
        <v>0</v>
      </c>
      <c r="AP178" s="349">
        <f t="shared" si="551"/>
        <v>0</v>
      </c>
      <c r="AQ178" s="349">
        <f t="shared" si="551"/>
        <v>0</v>
      </c>
      <c r="AR178" s="349">
        <f t="shared" si="551"/>
        <v>0</v>
      </c>
      <c r="AS178" s="349">
        <f t="shared" si="551"/>
        <v>0</v>
      </c>
      <c r="AT178" s="349">
        <f t="shared" si="551"/>
        <v>0</v>
      </c>
      <c r="AU178" s="349">
        <f t="shared" si="551"/>
        <v>0</v>
      </c>
      <c r="AV178" s="349">
        <f t="shared" si="551"/>
        <v>0</v>
      </c>
      <c r="AW178" s="349">
        <f t="shared" si="551"/>
        <v>0</v>
      </c>
      <c r="AX178" s="350">
        <f t="shared" si="407"/>
        <v>0</v>
      </c>
      <c r="AY178" s="7" t="s">
        <v>46</v>
      </c>
      <c r="AZ178" s="93">
        <v>0</v>
      </c>
      <c r="BA178" s="190"/>
      <c r="BB178" s="437">
        <f t="shared" si="545"/>
        <v>0</v>
      </c>
      <c r="BC178" s="437">
        <f t="shared" ref="BC178:BM178" si="552">$T178*BC119</f>
        <v>0</v>
      </c>
      <c r="BD178" s="437">
        <f t="shared" si="552"/>
        <v>0</v>
      </c>
      <c r="BE178" s="437">
        <f t="shared" si="552"/>
        <v>0</v>
      </c>
      <c r="BF178" s="437">
        <f t="shared" si="552"/>
        <v>0</v>
      </c>
      <c r="BG178" s="437">
        <f t="shared" si="552"/>
        <v>0</v>
      </c>
      <c r="BH178" s="437">
        <f t="shared" si="552"/>
        <v>0</v>
      </c>
      <c r="BI178" s="437">
        <f t="shared" si="552"/>
        <v>0</v>
      </c>
      <c r="BJ178" s="437">
        <f t="shared" si="552"/>
        <v>0</v>
      </c>
      <c r="BK178" s="437">
        <f t="shared" si="552"/>
        <v>0</v>
      </c>
      <c r="BL178" s="437">
        <f t="shared" si="552"/>
        <v>0</v>
      </c>
      <c r="BM178" s="437">
        <f t="shared" si="552"/>
        <v>0</v>
      </c>
      <c r="BN178" s="438">
        <f t="shared" si="410"/>
        <v>0</v>
      </c>
      <c r="BO178" s="7" t="s">
        <v>46</v>
      </c>
      <c r="BP178" s="93">
        <v>0</v>
      </c>
      <c r="BQ178" s="190"/>
      <c r="BR178" s="437">
        <f t="shared" si="547"/>
        <v>0</v>
      </c>
      <c r="BS178" s="437">
        <f t="shared" ref="BS178:CC178" si="553">$T178*BS119</f>
        <v>0</v>
      </c>
      <c r="BT178" s="437">
        <f t="shared" si="553"/>
        <v>0</v>
      </c>
      <c r="BU178" s="437">
        <f t="shared" si="553"/>
        <v>0</v>
      </c>
      <c r="BV178" s="437">
        <f t="shared" si="553"/>
        <v>0</v>
      </c>
      <c r="BW178" s="437">
        <f t="shared" si="553"/>
        <v>0</v>
      </c>
      <c r="BX178" s="437">
        <f t="shared" si="553"/>
        <v>0</v>
      </c>
      <c r="BY178" s="437">
        <f t="shared" si="553"/>
        <v>0</v>
      </c>
      <c r="BZ178" s="437">
        <f t="shared" si="553"/>
        <v>0</v>
      </c>
      <c r="CA178" s="437">
        <f t="shared" si="553"/>
        <v>0</v>
      </c>
      <c r="CB178" s="437">
        <f t="shared" si="553"/>
        <v>0</v>
      </c>
      <c r="CC178" s="437">
        <f t="shared" si="553"/>
        <v>0</v>
      </c>
      <c r="CD178" s="438">
        <f t="shared" si="413"/>
        <v>0</v>
      </c>
    </row>
    <row r="179" spans="2:82" outlineLevel="1" x14ac:dyDescent="0.2">
      <c r="B179" s="77" t="str">
        <f t="shared" si="549"/>
        <v>Additional Position</v>
      </c>
      <c r="C179" s="7" t="s">
        <v>46</v>
      </c>
      <c r="D179" s="93">
        <v>0</v>
      </c>
      <c r="E179" s="190"/>
      <c r="F179" s="145">
        <f t="shared" si="518"/>
        <v>0</v>
      </c>
      <c r="G179" s="145">
        <f t="shared" si="518"/>
        <v>0</v>
      </c>
      <c r="H179" s="145">
        <f t="shared" si="518"/>
        <v>0</v>
      </c>
      <c r="I179" s="145">
        <f t="shared" si="518"/>
        <v>0</v>
      </c>
      <c r="J179" s="145">
        <f t="shared" si="518"/>
        <v>0</v>
      </c>
      <c r="K179" s="145">
        <f t="shared" si="518"/>
        <v>0</v>
      </c>
      <c r="L179" s="145">
        <f t="shared" si="518"/>
        <v>0</v>
      </c>
      <c r="M179" s="145">
        <f t="shared" si="527"/>
        <v>0</v>
      </c>
      <c r="N179" s="145">
        <f t="shared" si="527"/>
        <v>0</v>
      </c>
      <c r="O179" s="145">
        <f t="shared" si="527"/>
        <v>0</v>
      </c>
      <c r="P179" s="145">
        <f t="shared" si="527"/>
        <v>0</v>
      </c>
      <c r="Q179" s="145">
        <f t="shared" si="527"/>
        <v>0</v>
      </c>
      <c r="R179" s="148">
        <f t="shared" si="403"/>
        <v>0</v>
      </c>
      <c r="S179" s="7" t="s">
        <v>46</v>
      </c>
      <c r="T179" s="93">
        <v>0</v>
      </c>
      <c r="U179" s="190"/>
      <c r="V179" s="236">
        <f t="shared" ref="V179:AG179" si="554">$T179*V118</f>
        <v>0</v>
      </c>
      <c r="W179" s="236">
        <f t="shared" si="554"/>
        <v>0</v>
      </c>
      <c r="X179" s="236">
        <f t="shared" si="554"/>
        <v>0</v>
      </c>
      <c r="Y179" s="236">
        <f t="shared" si="554"/>
        <v>0</v>
      </c>
      <c r="Z179" s="236">
        <f t="shared" si="554"/>
        <v>0</v>
      </c>
      <c r="AA179" s="236">
        <f t="shared" si="554"/>
        <v>0</v>
      </c>
      <c r="AB179" s="236">
        <f t="shared" si="554"/>
        <v>0</v>
      </c>
      <c r="AC179" s="236">
        <f t="shared" si="554"/>
        <v>0</v>
      </c>
      <c r="AD179" s="236">
        <f t="shared" si="554"/>
        <v>0</v>
      </c>
      <c r="AE179" s="236">
        <f t="shared" si="554"/>
        <v>0</v>
      </c>
      <c r="AF179" s="236">
        <f t="shared" si="554"/>
        <v>0</v>
      </c>
      <c r="AG179" s="236">
        <f t="shared" si="554"/>
        <v>0</v>
      </c>
      <c r="AH179" s="237">
        <f t="shared" si="405"/>
        <v>0</v>
      </c>
      <c r="AI179" s="7" t="s">
        <v>46</v>
      </c>
      <c r="AJ179" s="93">
        <v>0</v>
      </c>
      <c r="AK179" s="190"/>
      <c r="AL179" s="348">
        <f t="shared" si="537"/>
        <v>0</v>
      </c>
      <c r="AM179" s="349">
        <f t="shared" ref="AM179:AW179" si="555">$T179*AM120</f>
        <v>0</v>
      </c>
      <c r="AN179" s="349">
        <f t="shared" si="555"/>
        <v>0</v>
      </c>
      <c r="AO179" s="349">
        <f t="shared" si="555"/>
        <v>0</v>
      </c>
      <c r="AP179" s="349">
        <f t="shared" si="555"/>
        <v>0</v>
      </c>
      <c r="AQ179" s="349">
        <f t="shared" si="555"/>
        <v>0</v>
      </c>
      <c r="AR179" s="349">
        <f t="shared" si="555"/>
        <v>0</v>
      </c>
      <c r="AS179" s="349">
        <f t="shared" si="555"/>
        <v>0</v>
      </c>
      <c r="AT179" s="349">
        <f t="shared" si="555"/>
        <v>0</v>
      </c>
      <c r="AU179" s="349">
        <f t="shared" si="555"/>
        <v>0</v>
      </c>
      <c r="AV179" s="349">
        <f t="shared" si="555"/>
        <v>0</v>
      </c>
      <c r="AW179" s="349">
        <f t="shared" si="555"/>
        <v>0</v>
      </c>
      <c r="AX179" s="350">
        <f t="shared" si="407"/>
        <v>0</v>
      </c>
      <c r="AY179" s="7" t="s">
        <v>46</v>
      </c>
      <c r="AZ179" s="93">
        <v>0</v>
      </c>
      <c r="BA179" s="190"/>
      <c r="BB179" s="437">
        <f t="shared" si="545"/>
        <v>0</v>
      </c>
      <c r="BC179" s="437">
        <f t="shared" ref="BC179:BM179" si="556">$T179*BC120</f>
        <v>0</v>
      </c>
      <c r="BD179" s="437">
        <f t="shared" si="556"/>
        <v>0</v>
      </c>
      <c r="BE179" s="437">
        <f t="shared" si="556"/>
        <v>0</v>
      </c>
      <c r="BF179" s="437">
        <f t="shared" si="556"/>
        <v>0</v>
      </c>
      <c r="BG179" s="437">
        <f t="shared" si="556"/>
        <v>0</v>
      </c>
      <c r="BH179" s="437">
        <f t="shared" si="556"/>
        <v>0</v>
      </c>
      <c r="BI179" s="437">
        <f t="shared" si="556"/>
        <v>0</v>
      </c>
      <c r="BJ179" s="437">
        <f t="shared" si="556"/>
        <v>0</v>
      </c>
      <c r="BK179" s="437">
        <f t="shared" si="556"/>
        <v>0</v>
      </c>
      <c r="BL179" s="437">
        <f t="shared" si="556"/>
        <v>0</v>
      </c>
      <c r="BM179" s="437">
        <f t="shared" si="556"/>
        <v>0</v>
      </c>
      <c r="BN179" s="438">
        <f t="shared" si="410"/>
        <v>0</v>
      </c>
      <c r="BO179" s="7" t="s">
        <v>46</v>
      </c>
      <c r="BP179" s="93">
        <v>0</v>
      </c>
      <c r="BQ179" s="190"/>
      <c r="BR179" s="437">
        <f t="shared" si="547"/>
        <v>0</v>
      </c>
      <c r="BS179" s="437">
        <f t="shared" ref="BS179:CC179" si="557">$T179*BS120</f>
        <v>0</v>
      </c>
      <c r="BT179" s="437">
        <f t="shared" si="557"/>
        <v>0</v>
      </c>
      <c r="BU179" s="437">
        <f t="shared" si="557"/>
        <v>0</v>
      </c>
      <c r="BV179" s="437">
        <f t="shared" si="557"/>
        <v>0</v>
      </c>
      <c r="BW179" s="437">
        <f t="shared" si="557"/>
        <v>0</v>
      </c>
      <c r="BX179" s="437">
        <f t="shared" si="557"/>
        <v>0</v>
      </c>
      <c r="BY179" s="437">
        <f t="shared" si="557"/>
        <v>0</v>
      </c>
      <c r="BZ179" s="437">
        <f t="shared" si="557"/>
        <v>0</v>
      </c>
      <c r="CA179" s="437">
        <f t="shared" si="557"/>
        <v>0</v>
      </c>
      <c r="CB179" s="437">
        <f t="shared" si="557"/>
        <v>0</v>
      </c>
      <c r="CC179" s="437">
        <f t="shared" si="557"/>
        <v>0</v>
      </c>
      <c r="CD179" s="438">
        <f t="shared" si="413"/>
        <v>0</v>
      </c>
    </row>
    <row r="180" spans="2:82" outlineLevel="1" x14ac:dyDescent="0.2">
      <c r="B180" s="77" t="str">
        <f t="shared" si="549"/>
        <v>Additional Position</v>
      </c>
      <c r="C180" s="7" t="s">
        <v>46</v>
      </c>
      <c r="D180" s="93">
        <v>0</v>
      </c>
      <c r="E180" s="190"/>
      <c r="F180" s="145">
        <f t="shared" si="518"/>
        <v>0</v>
      </c>
      <c r="G180" s="145">
        <f t="shared" si="518"/>
        <v>0</v>
      </c>
      <c r="H180" s="145">
        <f t="shared" si="518"/>
        <v>0</v>
      </c>
      <c r="I180" s="145">
        <f t="shared" si="518"/>
        <v>0</v>
      </c>
      <c r="J180" s="145">
        <f t="shared" si="518"/>
        <v>0</v>
      </c>
      <c r="K180" s="145">
        <f t="shared" si="518"/>
        <v>0</v>
      </c>
      <c r="L180" s="145">
        <f t="shared" si="518"/>
        <v>0</v>
      </c>
      <c r="M180" s="145">
        <f t="shared" si="527"/>
        <v>0</v>
      </c>
      <c r="N180" s="145">
        <f t="shared" si="527"/>
        <v>0</v>
      </c>
      <c r="O180" s="145">
        <f t="shared" si="527"/>
        <v>0</v>
      </c>
      <c r="P180" s="145">
        <f t="shared" si="527"/>
        <v>0</v>
      </c>
      <c r="Q180" s="145">
        <f t="shared" si="527"/>
        <v>0</v>
      </c>
      <c r="R180" s="148">
        <f t="shared" si="403"/>
        <v>0</v>
      </c>
      <c r="S180" s="7" t="s">
        <v>46</v>
      </c>
      <c r="T180" s="93">
        <v>0</v>
      </c>
      <c r="U180" s="190"/>
      <c r="V180" s="236">
        <f t="shared" ref="V180:AG180" si="558">$T180*V119</f>
        <v>0</v>
      </c>
      <c r="W180" s="236">
        <f t="shared" si="558"/>
        <v>0</v>
      </c>
      <c r="X180" s="236">
        <f t="shared" si="558"/>
        <v>0</v>
      </c>
      <c r="Y180" s="236">
        <f t="shared" si="558"/>
        <v>0</v>
      </c>
      <c r="Z180" s="236">
        <f t="shared" si="558"/>
        <v>0</v>
      </c>
      <c r="AA180" s="236">
        <f t="shared" si="558"/>
        <v>0</v>
      </c>
      <c r="AB180" s="236">
        <f t="shared" si="558"/>
        <v>0</v>
      </c>
      <c r="AC180" s="236">
        <f t="shared" si="558"/>
        <v>0</v>
      </c>
      <c r="AD180" s="236">
        <f t="shared" si="558"/>
        <v>0</v>
      </c>
      <c r="AE180" s="236">
        <f t="shared" si="558"/>
        <v>0</v>
      </c>
      <c r="AF180" s="236">
        <f t="shared" si="558"/>
        <v>0</v>
      </c>
      <c r="AG180" s="236">
        <f t="shared" si="558"/>
        <v>0</v>
      </c>
      <c r="AH180" s="237">
        <f t="shared" si="405"/>
        <v>0</v>
      </c>
      <c r="AI180" s="7" t="s">
        <v>46</v>
      </c>
      <c r="AJ180" s="93">
        <v>0</v>
      </c>
      <c r="AK180" s="190"/>
      <c r="AL180" s="348">
        <f t="shared" si="537"/>
        <v>0</v>
      </c>
      <c r="AM180" s="349">
        <f t="shared" ref="AM180:AW180" si="559">$T180*AM121</f>
        <v>0</v>
      </c>
      <c r="AN180" s="349">
        <f t="shared" si="559"/>
        <v>0</v>
      </c>
      <c r="AO180" s="349">
        <f t="shared" si="559"/>
        <v>0</v>
      </c>
      <c r="AP180" s="349">
        <f t="shared" si="559"/>
        <v>0</v>
      </c>
      <c r="AQ180" s="349">
        <f t="shared" si="559"/>
        <v>0</v>
      </c>
      <c r="AR180" s="349">
        <f t="shared" si="559"/>
        <v>0</v>
      </c>
      <c r="AS180" s="349">
        <f t="shared" si="559"/>
        <v>0</v>
      </c>
      <c r="AT180" s="349">
        <f t="shared" si="559"/>
        <v>0</v>
      </c>
      <c r="AU180" s="349">
        <f t="shared" si="559"/>
        <v>0</v>
      </c>
      <c r="AV180" s="349">
        <f t="shared" si="559"/>
        <v>0</v>
      </c>
      <c r="AW180" s="349">
        <f t="shared" si="559"/>
        <v>0</v>
      </c>
      <c r="AX180" s="350">
        <f t="shared" si="407"/>
        <v>0</v>
      </c>
      <c r="AY180" s="7" t="s">
        <v>46</v>
      </c>
      <c r="AZ180" s="93">
        <v>0</v>
      </c>
      <c r="BA180" s="190"/>
      <c r="BB180" s="437">
        <f t="shared" si="545"/>
        <v>0</v>
      </c>
      <c r="BC180" s="437">
        <f t="shared" ref="BC180:BM180" si="560">$T180*BC121</f>
        <v>0</v>
      </c>
      <c r="BD180" s="437">
        <f t="shared" si="560"/>
        <v>0</v>
      </c>
      <c r="BE180" s="437">
        <f t="shared" si="560"/>
        <v>0</v>
      </c>
      <c r="BF180" s="437">
        <f t="shared" si="560"/>
        <v>0</v>
      </c>
      <c r="BG180" s="437">
        <f t="shared" si="560"/>
        <v>0</v>
      </c>
      <c r="BH180" s="437">
        <f t="shared" si="560"/>
        <v>0</v>
      </c>
      <c r="BI180" s="437">
        <f t="shared" si="560"/>
        <v>0</v>
      </c>
      <c r="BJ180" s="437">
        <f t="shared" si="560"/>
        <v>0</v>
      </c>
      <c r="BK180" s="437">
        <f t="shared" si="560"/>
        <v>0</v>
      </c>
      <c r="BL180" s="437">
        <f t="shared" si="560"/>
        <v>0</v>
      </c>
      <c r="BM180" s="437">
        <f t="shared" si="560"/>
        <v>0</v>
      </c>
      <c r="BN180" s="438">
        <f t="shared" si="410"/>
        <v>0</v>
      </c>
      <c r="BO180" s="7" t="s">
        <v>46</v>
      </c>
      <c r="BP180" s="93">
        <v>0</v>
      </c>
      <c r="BQ180" s="190"/>
      <c r="BR180" s="437">
        <f t="shared" si="547"/>
        <v>0</v>
      </c>
      <c r="BS180" s="437">
        <f t="shared" ref="BS180:CC180" si="561">$T180*BS121</f>
        <v>0</v>
      </c>
      <c r="BT180" s="437">
        <f t="shared" si="561"/>
        <v>0</v>
      </c>
      <c r="BU180" s="437">
        <f t="shared" si="561"/>
        <v>0</v>
      </c>
      <c r="BV180" s="437">
        <f t="shared" si="561"/>
        <v>0</v>
      </c>
      <c r="BW180" s="437">
        <f t="shared" si="561"/>
        <v>0</v>
      </c>
      <c r="BX180" s="437">
        <f t="shared" si="561"/>
        <v>0</v>
      </c>
      <c r="BY180" s="437">
        <f t="shared" si="561"/>
        <v>0</v>
      </c>
      <c r="BZ180" s="437">
        <f t="shared" si="561"/>
        <v>0</v>
      </c>
      <c r="CA180" s="437">
        <f t="shared" si="561"/>
        <v>0</v>
      </c>
      <c r="CB180" s="437">
        <f t="shared" si="561"/>
        <v>0</v>
      </c>
      <c r="CC180" s="437">
        <f t="shared" si="561"/>
        <v>0</v>
      </c>
      <c r="CD180" s="438">
        <f t="shared" si="413"/>
        <v>0</v>
      </c>
    </row>
    <row r="181" spans="2:82" outlineLevel="1" x14ac:dyDescent="0.2">
      <c r="B181" s="77" t="str">
        <f t="shared" si="549"/>
        <v>Additional Position</v>
      </c>
      <c r="C181" s="7" t="s">
        <v>46</v>
      </c>
      <c r="D181" s="93">
        <v>0</v>
      </c>
      <c r="E181" s="190"/>
      <c r="F181" s="145">
        <f t="shared" ref="F181:L185" si="562">$D181*F122</f>
        <v>0</v>
      </c>
      <c r="G181" s="145">
        <f t="shared" si="562"/>
        <v>0</v>
      </c>
      <c r="H181" s="145">
        <f t="shared" si="562"/>
        <v>0</v>
      </c>
      <c r="I181" s="145">
        <f t="shared" si="562"/>
        <v>0</v>
      </c>
      <c r="J181" s="145">
        <f t="shared" si="562"/>
        <v>0</v>
      </c>
      <c r="K181" s="145">
        <f t="shared" si="562"/>
        <v>0</v>
      </c>
      <c r="L181" s="145">
        <f t="shared" si="562"/>
        <v>0</v>
      </c>
      <c r="M181" s="145">
        <f t="shared" si="527"/>
        <v>0</v>
      </c>
      <c r="N181" s="145">
        <f t="shared" si="527"/>
        <v>0</v>
      </c>
      <c r="O181" s="145">
        <f t="shared" si="527"/>
        <v>0</v>
      </c>
      <c r="P181" s="145">
        <f t="shared" si="527"/>
        <v>0</v>
      </c>
      <c r="Q181" s="145">
        <f t="shared" si="527"/>
        <v>0</v>
      </c>
      <c r="R181" s="148">
        <f t="shared" si="403"/>
        <v>0</v>
      </c>
      <c r="S181" s="7" t="s">
        <v>46</v>
      </c>
      <c r="T181" s="93">
        <v>0</v>
      </c>
      <c r="U181" s="190"/>
      <c r="V181" s="236">
        <f t="shared" ref="V181:AG181" si="563">$T181*V120</f>
        <v>0</v>
      </c>
      <c r="W181" s="236">
        <f t="shared" si="563"/>
        <v>0</v>
      </c>
      <c r="X181" s="236">
        <f t="shared" si="563"/>
        <v>0</v>
      </c>
      <c r="Y181" s="236">
        <f t="shared" si="563"/>
        <v>0</v>
      </c>
      <c r="Z181" s="236">
        <f t="shared" si="563"/>
        <v>0</v>
      </c>
      <c r="AA181" s="236">
        <f t="shared" si="563"/>
        <v>0</v>
      </c>
      <c r="AB181" s="236">
        <f t="shared" si="563"/>
        <v>0</v>
      </c>
      <c r="AC181" s="236">
        <f t="shared" si="563"/>
        <v>0</v>
      </c>
      <c r="AD181" s="236">
        <f t="shared" si="563"/>
        <v>0</v>
      </c>
      <c r="AE181" s="236">
        <f t="shared" si="563"/>
        <v>0</v>
      </c>
      <c r="AF181" s="236">
        <f t="shared" si="563"/>
        <v>0</v>
      </c>
      <c r="AG181" s="236">
        <f t="shared" si="563"/>
        <v>0</v>
      </c>
      <c r="AH181" s="237">
        <f t="shared" si="405"/>
        <v>0</v>
      </c>
      <c r="AI181" s="7" t="s">
        <v>46</v>
      </c>
      <c r="AJ181" s="93">
        <v>0</v>
      </c>
      <c r="AK181" s="190"/>
      <c r="AL181" s="348">
        <f t="shared" si="537"/>
        <v>0</v>
      </c>
      <c r="AM181" s="349">
        <f t="shared" ref="AM181:AW181" si="564">$T181*AM122</f>
        <v>0</v>
      </c>
      <c r="AN181" s="349">
        <f t="shared" si="564"/>
        <v>0</v>
      </c>
      <c r="AO181" s="349">
        <f t="shared" si="564"/>
        <v>0</v>
      </c>
      <c r="AP181" s="349">
        <f t="shared" si="564"/>
        <v>0</v>
      </c>
      <c r="AQ181" s="349">
        <f t="shared" si="564"/>
        <v>0</v>
      </c>
      <c r="AR181" s="349">
        <f t="shared" si="564"/>
        <v>0</v>
      </c>
      <c r="AS181" s="349">
        <f t="shared" si="564"/>
        <v>0</v>
      </c>
      <c r="AT181" s="349">
        <f t="shared" si="564"/>
        <v>0</v>
      </c>
      <c r="AU181" s="349">
        <f t="shared" si="564"/>
        <v>0</v>
      </c>
      <c r="AV181" s="349">
        <f t="shared" si="564"/>
        <v>0</v>
      </c>
      <c r="AW181" s="349">
        <f t="shared" si="564"/>
        <v>0</v>
      </c>
      <c r="AX181" s="350">
        <f t="shared" si="407"/>
        <v>0</v>
      </c>
      <c r="AY181" s="7" t="s">
        <v>46</v>
      </c>
      <c r="AZ181" s="93">
        <v>0</v>
      </c>
      <c r="BA181" s="190"/>
      <c r="BB181" s="437">
        <f t="shared" si="545"/>
        <v>0</v>
      </c>
      <c r="BC181" s="437">
        <f t="shared" ref="BC181:BM181" si="565">$T181*BC122</f>
        <v>0</v>
      </c>
      <c r="BD181" s="437">
        <f t="shared" si="565"/>
        <v>0</v>
      </c>
      <c r="BE181" s="437">
        <f t="shared" si="565"/>
        <v>0</v>
      </c>
      <c r="BF181" s="437">
        <f t="shared" si="565"/>
        <v>0</v>
      </c>
      <c r="BG181" s="437">
        <f t="shared" si="565"/>
        <v>0</v>
      </c>
      <c r="BH181" s="437">
        <f t="shared" si="565"/>
        <v>0</v>
      </c>
      <c r="BI181" s="437">
        <f t="shared" si="565"/>
        <v>0</v>
      </c>
      <c r="BJ181" s="437">
        <f t="shared" si="565"/>
        <v>0</v>
      </c>
      <c r="BK181" s="437">
        <f t="shared" si="565"/>
        <v>0</v>
      </c>
      <c r="BL181" s="437">
        <f t="shared" si="565"/>
        <v>0</v>
      </c>
      <c r="BM181" s="437">
        <f t="shared" si="565"/>
        <v>0</v>
      </c>
      <c r="BN181" s="438">
        <f t="shared" si="410"/>
        <v>0</v>
      </c>
      <c r="BO181" s="7" t="s">
        <v>46</v>
      </c>
      <c r="BP181" s="93">
        <v>0</v>
      </c>
      <c r="BQ181" s="190"/>
      <c r="BR181" s="437">
        <f t="shared" si="547"/>
        <v>0</v>
      </c>
      <c r="BS181" s="437">
        <f t="shared" ref="BS181:CC181" si="566">$T181*BS122</f>
        <v>0</v>
      </c>
      <c r="BT181" s="437">
        <f t="shared" si="566"/>
        <v>0</v>
      </c>
      <c r="BU181" s="437">
        <f t="shared" si="566"/>
        <v>0</v>
      </c>
      <c r="BV181" s="437">
        <f t="shared" si="566"/>
        <v>0</v>
      </c>
      <c r="BW181" s="437">
        <f t="shared" si="566"/>
        <v>0</v>
      </c>
      <c r="BX181" s="437">
        <f t="shared" si="566"/>
        <v>0</v>
      </c>
      <c r="BY181" s="437">
        <f t="shared" si="566"/>
        <v>0</v>
      </c>
      <c r="BZ181" s="437">
        <f t="shared" si="566"/>
        <v>0</v>
      </c>
      <c r="CA181" s="437">
        <f t="shared" si="566"/>
        <v>0</v>
      </c>
      <c r="CB181" s="437">
        <f t="shared" si="566"/>
        <v>0</v>
      </c>
      <c r="CC181" s="437">
        <f t="shared" si="566"/>
        <v>0</v>
      </c>
      <c r="CD181" s="438">
        <f t="shared" si="413"/>
        <v>0</v>
      </c>
    </row>
    <row r="182" spans="2:82" outlineLevel="1" x14ac:dyDescent="0.2">
      <c r="B182" s="77" t="str">
        <f t="shared" si="549"/>
        <v>Additional Position</v>
      </c>
      <c r="C182" s="7" t="s">
        <v>46</v>
      </c>
      <c r="D182" s="93">
        <v>0</v>
      </c>
      <c r="E182" s="190"/>
      <c r="F182" s="145">
        <f t="shared" si="562"/>
        <v>0</v>
      </c>
      <c r="G182" s="145">
        <f t="shared" si="562"/>
        <v>0</v>
      </c>
      <c r="H182" s="145">
        <f t="shared" si="562"/>
        <v>0</v>
      </c>
      <c r="I182" s="145">
        <f t="shared" si="562"/>
        <v>0</v>
      </c>
      <c r="J182" s="145">
        <f t="shared" si="562"/>
        <v>0</v>
      </c>
      <c r="K182" s="145">
        <f t="shared" si="562"/>
        <v>0</v>
      </c>
      <c r="L182" s="145">
        <f t="shared" si="562"/>
        <v>0</v>
      </c>
      <c r="M182" s="145">
        <f t="shared" si="527"/>
        <v>0</v>
      </c>
      <c r="N182" s="145">
        <f t="shared" si="527"/>
        <v>0</v>
      </c>
      <c r="O182" s="145">
        <f t="shared" si="527"/>
        <v>0</v>
      </c>
      <c r="P182" s="145">
        <f t="shared" si="527"/>
        <v>0</v>
      </c>
      <c r="Q182" s="145">
        <f t="shared" si="527"/>
        <v>0</v>
      </c>
      <c r="R182" s="148">
        <f t="shared" si="403"/>
        <v>0</v>
      </c>
      <c r="S182" s="7" t="s">
        <v>46</v>
      </c>
      <c r="T182" s="93">
        <v>0</v>
      </c>
      <c r="U182" s="190"/>
      <c r="V182" s="236">
        <f t="shared" ref="V182:AG182" si="567">$T182*V121</f>
        <v>0</v>
      </c>
      <c r="W182" s="236">
        <f t="shared" si="567"/>
        <v>0</v>
      </c>
      <c r="X182" s="236">
        <f t="shared" si="567"/>
        <v>0</v>
      </c>
      <c r="Y182" s="236">
        <f t="shared" si="567"/>
        <v>0</v>
      </c>
      <c r="Z182" s="236">
        <f t="shared" si="567"/>
        <v>0</v>
      </c>
      <c r="AA182" s="236">
        <f t="shared" si="567"/>
        <v>0</v>
      </c>
      <c r="AB182" s="236">
        <f t="shared" si="567"/>
        <v>0</v>
      </c>
      <c r="AC182" s="236">
        <f t="shared" si="567"/>
        <v>0</v>
      </c>
      <c r="AD182" s="236">
        <f t="shared" si="567"/>
        <v>0</v>
      </c>
      <c r="AE182" s="236">
        <f t="shared" si="567"/>
        <v>0</v>
      </c>
      <c r="AF182" s="236">
        <f t="shared" si="567"/>
        <v>0</v>
      </c>
      <c r="AG182" s="236">
        <f t="shared" si="567"/>
        <v>0</v>
      </c>
      <c r="AH182" s="237">
        <f t="shared" si="405"/>
        <v>0</v>
      </c>
      <c r="AI182" s="7" t="s">
        <v>46</v>
      </c>
      <c r="AJ182" s="93">
        <v>0</v>
      </c>
      <c r="AK182" s="190"/>
      <c r="AL182" s="348">
        <f t="shared" si="537"/>
        <v>0</v>
      </c>
      <c r="AM182" s="349">
        <f t="shared" ref="AM182:AW182" si="568">$T182*AM123</f>
        <v>0</v>
      </c>
      <c r="AN182" s="349">
        <f t="shared" si="568"/>
        <v>0</v>
      </c>
      <c r="AO182" s="349">
        <f t="shared" si="568"/>
        <v>0</v>
      </c>
      <c r="AP182" s="349">
        <f t="shared" si="568"/>
        <v>0</v>
      </c>
      <c r="AQ182" s="349">
        <f t="shared" si="568"/>
        <v>0</v>
      </c>
      <c r="AR182" s="349">
        <f t="shared" si="568"/>
        <v>0</v>
      </c>
      <c r="AS182" s="349">
        <f t="shared" si="568"/>
        <v>0</v>
      </c>
      <c r="AT182" s="349">
        <f t="shared" si="568"/>
        <v>0</v>
      </c>
      <c r="AU182" s="349">
        <f t="shared" si="568"/>
        <v>0</v>
      </c>
      <c r="AV182" s="349">
        <f t="shared" si="568"/>
        <v>0</v>
      </c>
      <c r="AW182" s="349">
        <f t="shared" si="568"/>
        <v>0</v>
      </c>
      <c r="AX182" s="350">
        <f t="shared" si="407"/>
        <v>0</v>
      </c>
      <c r="AY182" s="7" t="s">
        <v>46</v>
      </c>
      <c r="AZ182" s="93">
        <v>0</v>
      </c>
      <c r="BA182" s="190"/>
      <c r="BB182" s="437">
        <f t="shared" si="545"/>
        <v>0</v>
      </c>
      <c r="BC182" s="437">
        <f t="shared" ref="BC182:BM182" si="569">$T182*BC123</f>
        <v>0</v>
      </c>
      <c r="BD182" s="437">
        <f t="shared" si="569"/>
        <v>0</v>
      </c>
      <c r="BE182" s="437">
        <f t="shared" si="569"/>
        <v>0</v>
      </c>
      <c r="BF182" s="437">
        <f t="shared" si="569"/>
        <v>0</v>
      </c>
      <c r="BG182" s="437">
        <f t="shared" si="569"/>
        <v>0</v>
      </c>
      <c r="BH182" s="437">
        <f t="shared" si="569"/>
        <v>0</v>
      </c>
      <c r="BI182" s="437">
        <f t="shared" si="569"/>
        <v>0</v>
      </c>
      <c r="BJ182" s="437">
        <f t="shared" si="569"/>
        <v>0</v>
      </c>
      <c r="BK182" s="437">
        <f t="shared" si="569"/>
        <v>0</v>
      </c>
      <c r="BL182" s="437">
        <f t="shared" si="569"/>
        <v>0</v>
      </c>
      <c r="BM182" s="437">
        <f t="shared" si="569"/>
        <v>0</v>
      </c>
      <c r="BN182" s="438">
        <f t="shared" si="410"/>
        <v>0</v>
      </c>
      <c r="BO182" s="7" t="s">
        <v>46</v>
      </c>
      <c r="BP182" s="93">
        <v>0</v>
      </c>
      <c r="BQ182" s="190"/>
      <c r="BR182" s="437">
        <f t="shared" si="547"/>
        <v>0</v>
      </c>
      <c r="BS182" s="437">
        <f t="shared" ref="BS182:CC182" si="570">$T182*BS123</f>
        <v>0</v>
      </c>
      <c r="BT182" s="437">
        <f t="shared" si="570"/>
        <v>0</v>
      </c>
      <c r="BU182" s="437">
        <f t="shared" si="570"/>
        <v>0</v>
      </c>
      <c r="BV182" s="437">
        <f t="shared" si="570"/>
        <v>0</v>
      </c>
      <c r="BW182" s="437">
        <f t="shared" si="570"/>
        <v>0</v>
      </c>
      <c r="BX182" s="437">
        <f t="shared" si="570"/>
        <v>0</v>
      </c>
      <c r="BY182" s="437">
        <f t="shared" si="570"/>
        <v>0</v>
      </c>
      <c r="BZ182" s="437">
        <f t="shared" si="570"/>
        <v>0</v>
      </c>
      <c r="CA182" s="437">
        <f t="shared" si="570"/>
        <v>0</v>
      </c>
      <c r="CB182" s="437">
        <f t="shared" si="570"/>
        <v>0</v>
      </c>
      <c r="CC182" s="437">
        <f t="shared" si="570"/>
        <v>0</v>
      </c>
      <c r="CD182" s="438">
        <f t="shared" si="413"/>
        <v>0</v>
      </c>
    </row>
    <row r="183" spans="2:82" outlineLevel="1" x14ac:dyDescent="0.2">
      <c r="B183" s="77" t="str">
        <f t="shared" si="549"/>
        <v>Additional Position</v>
      </c>
      <c r="C183" s="7" t="s">
        <v>46</v>
      </c>
      <c r="D183" s="93">
        <v>0</v>
      </c>
      <c r="E183" s="190"/>
      <c r="F183" s="145">
        <f t="shared" si="562"/>
        <v>0</v>
      </c>
      <c r="G183" s="145">
        <f t="shared" si="562"/>
        <v>0</v>
      </c>
      <c r="H183" s="145">
        <f t="shared" si="562"/>
        <v>0</v>
      </c>
      <c r="I183" s="145">
        <f t="shared" si="562"/>
        <v>0</v>
      </c>
      <c r="J183" s="145">
        <f t="shared" si="562"/>
        <v>0</v>
      </c>
      <c r="K183" s="145">
        <f t="shared" si="562"/>
        <v>0</v>
      </c>
      <c r="L183" s="145">
        <f t="shared" si="562"/>
        <v>0</v>
      </c>
      <c r="M183" s="145">
        <f t="shared" ref="M183:Q185" si="571">$D183*M124</f>
        <v>0</v>
      </c>
      <c r="N183" s="145">
        <f t="shared" si="571"/>
        <v>0</v>
      </c>
      <c r="O183" s="145">
        <f t="shared" si="571"/>
        <v>0</v>
      </c>
      <c r="P183" s="145">
        <f t="shared" si="571"/>
        <v>0</v>
      </c>
      <c r="Q183" s="145">
        <f t="shared" si="571"/>
        <v>0</v>
      </c>
      <c r="R183" s="148">
        <f t="shared" si="403"/>
        <v>0</v>
      </c>
      <c r="S183" s="7" t="s">
        <v>46</v>
      </c>
      <c r="T183" s="93">
        <v>0</v>
      </c>
      <c r="U183" s="190"/>
      <c r="V183" s="236">
        <f t="shared" ref="V183:AG183" si="572">$T183*V122</f>
        <v>0</v>
      </c>
      <c r="W183" s="236">
        <f t="shared" si="572"/>
        <v>0</v>
      </c>
      <c r="X183" s="236">
        <f t="shared" si="572"/>
        <v>0</v>
      </c>
      <c r="Y183" s="236">
        <f t="shared" si="572"/>
        <v>0</v>
      </c>
      <c r="Z183" s="236">
        <f t="shared" si="572"/>
        <v>0</v>
      </c>
      <c r="AA183" s="236">
        <f t="shared" si="572"/>
        <v>0</v>
      </c>
      <c r="AB183" s="236">
        <f t="shared" si="572"/>
        <v>0</v>
      </c>
      <c r="AC183" s="236">
        <f t="shared" si="572"/>
        <v>0</v>
      </c>
      <c r="AD183" s="236">
        <f t="shared" si="572"/>
        <v>0</v>
      </c>
      <c r="AE183" s="236">
        <f t="shared" si="572"/>
        <v>0</v>
      </c>
      <c r="AF183" s="236">
        <f t="shared" si="572"/>
        <v>0</v>
      </c>
      <c r="AG183" s="236">
        <f t="shared" si="572"/>
        <v>0</v>
      </c>
      <c r="AH183" s="237">
        <f t="shared" si="405"/>
        <v>0</v>
      </c>
      <c r="AI183" s="7" t="s">
        <v>46</v>
      </c>
      <c r="AJ183" s="93">
        <v>0</v>
      </c>
      <c r="AK183" s="190"/>
      <c r="AL183" s="348">
        <f t="shared" si="537"/>
        <v>0</v>
      </c>
      <c r="AM183" s="349">
        <f t="shared" ref="AM183:AW183" si="573">$T183*AM124</f>
        <v>0</v>
      </c>
      <c r="AN183" s="349">
        <f t="shared" si="573"/>
        <v>0</v>
      </c>
      <c r="AO183" s="349">
        <f t="shared" si="573"/>
        <v>0</v>
      </c>
      <c r="AP183" s="349">
        <f t="shared" si="573"/>
        <v>0</v>
      </c>
      <c r="AQ183" s="349">
        <f t="shared" si="573"/>
        <v>0</v>
      </c>
      <c r="AR183" s="349">
        <f t="shared" si="573"/>
        <v>0</v>
      </c>
      <c r="AS183" s="349">
        <f t="shared" si="573"/>
        <v>0</v>
      </c>
      <c r="AT183" s="349">
        <f t="shared" si="573"/>
        <v>0</v>
      </c>
      <c r="AU183" s="349">
        <f t="shared" si="573"/>
        <v>0</v>
      </c>
      <c r="AV183" s="349">
        <f t="shared" si="573"/>
        <v>0</v>
      </c>
      <c r="AW183" s="349">
        <f t="shared" si="573"/>
        <v>0</v>
      </c>
      <c r="AX183" s="350">
        <f t="shared" si="407"/>
        <v>0</v>
      </c>
      <c r="AY183" s="7" t="s">
        <v>46</v>
      </c>
      <c r="AZ183" s="93">
        <v>0</v>
      </c>
      <c r="BA183" s="190"/>
      <c r="BB183" s="437">
        <f t="shared" si="545"/>
        <v>0</v>
      </c>
      <c r="BC183" s="437">
        <f t="shared" ref="BC183:BM183" si="574">$T183*BC124</f>
        <v>0</v>
      </c>
      <c r="BD183" s="437">
        <f t="shared" si="574"/>
        <v>0</v>
      </c>
      <c r="BE183" s="437">
        <f t="shared" si="574"/>
        <v>0</v>
      </c>
      <c r="BF183" s="437">
        <f t="shared" si="574"/>
        <v>0</v>
      </c>
      <c r="BG183" s="437">
        <f t="shared" si="574"/>
        <v>0</v>
      </c>
      <c r="BH183" s="437">
        <f t="shared" si="574"/>
        <v>0</v>
      </c>
      <c r="BI183" s="437">
        <f t="shared" si="574"/>
        <v>0</v>
      </c>
      <c r="BJ183" s="437">
        <f t="shared" si="574"/>
        <v>0</v>
      </c>
      <c r="BK183" s="437">
        <f t="shared" si="574"/>
        <v>0</v>
      </c>
      <c r="BL183" s="437">
        <f t="shared" si="574"/>
        <v>0</v>
      </c>
      <c r="BM183" s="437">
        <f t="shared" si="574"/>
        <v>0</v>
      </c>
      <c r="BN183" s="438">
        <f t="shared" si="410"/>
        <v>0</v>
      </c>
      <c r="BO183" s="7" t="s">
        <v>46</v>
      </c>
      <c r="BP183" s="93">
        <v>0</v>
      </c>
      <c r="BQ183" s="190"/>
      <c r="BR183" s="437">
        <f t="shared" si="547"/>
        <v>0</v>
      </c>
      <c r="BS183" s="437">
        <f t="shared" ref="BS183:CC183" si="575">$T183*BS124</f>
        <v>0</v>
      </c>
      <c r="BT183" s="437">
        <f t="shared" si="575"/>
        <v>0</v>
      </c>
      <c r="BU183" s="437">
        <f t="shared" si="575"/>
        <v>0</v>
      </c>
      <c r="BV183" s="437">
        <f t="shared" si="575"/>
        <v>0</v>
      </c>
      <c r="BW183" s="437">
        <f t="shared" si="575"/>
        <v>0</v>
      </c>
      <c r="BX183" s="437">
        <f t="shared" si="575"/>
        <v>0</v>
      </c>
      <c r="BY183" s="437">
        <f t="shared" si="575"/>
        <v>0</v>
      </c>
      <c r="BZ183" s="437">
        <f t="shared" si="575"/>
        <v>0</v>
      </c>
      <c r="CA183" s="437">
        <f t="shared" si="575"/>
        <v>0</v>
      </c>
      <c r="CB183" s="437">
        <f t="shared" si="575"/>
        <v>0</v>
      </c>
      <c r="CC183" s="437">
        <f t="shared" si="575"/>
        <v>0</v>
      </c>
      <c r="CD183" s="438">
        <f t="shared" si="413"/>
        <v>0</v>
      </c>
    </row>
    <row r="184" spans="2:82" outlineLevel="1" x14ac:dyDescent="0.2">
      <c r="B184" s="77" t="str">
        <f t="shared" si="549"/>
        <v>Additional Position</v>
      </c>
      <c r="C184" s="7" t="s">
        <v>46</v>
      </c>
      <c r="D184" s="93">
        <v>0</v>
      </c>
      <c r="E184" s="190"/>
      <c r="F184" s="145">
        <f t="shared" si="562"/>
        <v>0</v>
      </c>
      <c r="G184" s="145">
        <f t="shared" si="562"/>
        <v>0</v>
      </c>
      <c r="H184" s="145">
        <f t="shared" si="562"/>
        <v>0</v>
      </c>
      <c r="I184" s="145">
        <f t="shared" si="562"/>
        <v>0</v>
      </c>
      <c r="J184" s="145">
        <f t="shared" si="562"/>
        <v>0</v>
      </c>
      <c r="K184" s="145">
        <f t="shared" si="562"/>
        <v>0</v>
      </c>
      <c r="L184" s="145">
        <f t="shared" si="562"/>
        <v>0</v>
      </c>
      <c r="M184" s="145">
        <f t="shared" si="571"/>
        <v>0</v>
      </c>
      <c r="N184" s="145">
        <f t="shared" si="571"/>
        <v>0</v>
      </c>
      <c r="O184" s="145">
        <f t="shared" si="571"/>
        <v>0</v>
      </c>
      <c r="P184" s="145">
        <f t="shared" si="571"/>
        <v>0</v>
      </c>
      <c r="Q184" s="145">
        <f t="shared" si="571"/>
        <v>0</v>
      </c>
      <c r="R184" s="148">
        <f t="shared" si="403"/>
        <v>0</v>
      </c>
      <c r="S184" s="7" t="s">
        <v>46</v>
      </c>
      <c r="T184" s="93">
        <v>0</v>
      </c>
      <c r="U184" s="190"/>
      <c r="V184" s="236">
        <f t="shared" ref="V184:AG184" si="576">$T184*V123</f>
        <v>0</v>
      </c>
      <c r="W184" s="236">
        <f t="shared" si="576"/>
        <v>0</v>
      </c>
      <c r="X184" s="236">
        <f t="shared" si="576"/>
        <v>0</v>
      </c>
      <c r="Y184" s="236">
        <f t="shared" si="576"/>
        <v>0</v>
      </c>
      <c r="Z184" s="236">
        <f t="shared" si="576"/>
        <v>0</v>
      </c>
      <c r="AA184" s="236">
        <f t="shared" si="576"/>
        <v>0</v>
      </c>
      <c r="AB184" s="236">
        <f t="shared" si="576"/>
        <v>0</v>
      </c>
      <c r="AC184" s="236">
        <f t="shared" si="576"/>
        <v>0</v>
      </c>
      <c r="AD184" s="236">
        <f t="shared" si="576"/>
        <v>0</v>
      </c>
      <c r="AE184" s="236">
        <f t="shared" si="576"/>
        <v>0</v>
      </c>
      <c r="AF184" s="236">
        <f t="shared" si="576"/>
        <v>0</v>
      </c>
      <c r="AG184" s="236">
        <f t="shared" si="576"/>
        <v>0</v>
      </c>
      <c r="AH184" s="237">
        <f t="shared" si="405"/>
        <v>0</v>
      </c>
      <c r="AI184" s="7" t="s">
        <v>46</v>
      </c>
      <c r="AJ184" s="93">
        <v>0</v>
      </c>
      <c r="AK184" s="190"/>
      <c r="AL184" s="348">
        <f t="shared" si="537"/>
        <v>0</v>
      </c>
      <c r="AM184" s="349">
        <f t="shared" ref="AM184:AW184" si="577">$T184*AM125</f>
        <v>0</v>
      </c>
      <c r="AN184" s="349">
        <f t="shared" si="577"/>
        <v>0</v>
      </c>
      <c r="AO184" s="349">
        <f t="shared" si="577"/>
        <v>0</v>
      </c>
      <c r="AP184" s="349">
        <f t="shared" si="577"/>
        <v>0</v>
      </c>
      <c r="AQ184" s="349">
        <f t="shared" si="577"/>
        <v>0</v>
      </c>
      <c r="AR184" s="349">
        <f t="shared" si="577"/>
        <v>0</v>
      </c>
      <c r="AS184" s="349">
        <f t="shared" si="577"/>
        <v>0</v>
      </c>
      <c r="AT184" s="349">
        <f t="shared" si="577"/>
        <v>0</v>
      </c>
      <c r="AU184" s="349">
        <f t="shared" si="577"/>
        <v>0</v>
      </c>
      <c r="AV184" s="349">
        <f t="shared" si="577"/>
        <v>0</v>
      </c>
      <c r="AW184" s="349">
        <f t="shared" si="577"/>
        <v>0</v>
      </c>
      <c r="AX184" s="350">
        <f t="shared" si="407"/>
        <v>0</v>
      </c>
      <c r="AY184" s="7" t="s">
        <v>46</v>
      </c>
      <c r="AZ184" s="93">
        <v>0</v>
      </c>
      <c r="BA184" s="190"/>
      <c r="BB184" s="437">
        <f t="shared" si="545"/>
        <v>0</v>
      </c>
      <c r="BC184" s="437">
        <f t="shared" ref="BC184:BM184" si="578">$T184*BC125</f>
        <v>0</v>
      </c>
      <c r="BD184" s="437">
        <f t="shared" si="578"/>
        <v>0</v>
      </c>
      <c r="BE184" s="437">
        <f t="shared" si="578"/>
        <v>0</v>
      </c>
      <c r="BF184" s="437">
        <f t="shared" si="578"/>
        <v>0</v>
      </c>
      <c r="BG184" s="437">
        <f t="shared" si="578"/>
        <v>0</v>
      </c>
      <c r="BH184" s="437">
        <f t="shared" si="578"/>
        <v>0</v>
      </c>
      <c r="BI184" s="437">
        <f t="shared" si="578"/>
        <v>0</v>
      </c>
      <c r="BJ184" s="437">
        <f t="shared" si="578"/>
        <v>0</v>
      </c>
      <c r="BK184" s="437">
        <f t="shared" si="578"/>
        <v>0</v>
      </c>
      <c r="BL184" s="437">
        <f t="shared" si="578"/>
        <v>0</v>
      </c>
      <c r="BM184" s="437">
        <f t="shared" si="578"/>
        <v>0</v>
      </c>
      <c r="BN184" s="438">
        <f t="shared" si="410"/>
        <v>0</v>
      </c>
      <c r="BO184" s="7" t="s">
        <v>46</v>
      </c>
      <c r="BP184" s="93">
        <v>0</v>
      </c>
      <c r="BQ184" s="190"/>
      <c r="BR184" s="437">
        <f t="shared" si="547"/>
        <v>0</v>
      </c>
      <c r="BS184" s="437">
        <f t="shared" ref="BS184:CC184" si="579">$T184*BS125</f>
        <v>0</v>
      </c>
      <c r="BT184" s="437">
        <f t="shared" si="579"/>
        <v>0</v>
      </c>
      <c r="BU184" s="437">
        <f t="shared" si="579"/>
        <v>0</v>
      </c>
      <c r="BV184" s="437">
        <f t="shared" si="579"/>
        <v>0</v>
      </c>
      <c r="BW184" s="437">
        <f t="shared" si="579"/>
        <v>0</v>
      </c>
      <c r="BX184" s="437">
        <f t="shared" si="579"/>
        <v>0</v>
      </c>
      <c r="BY184" s="437">
        <f t="shared" si="579"/>
        <v>0</v>
      </c>
      <c r="BZ184" s="437">
        <f t="shared" si="579"/>
        <v>0</v>
      </c>
      <c r="CA184" s="437">
        <f t="shared" si="579"/>
        <v>0</v>
      </c>
      <c r="CB184" s="437">
        <f t="shared" si="579"/>
        <v>0</v>
      </c>
      <c r="CC184" s="437">
        <f t="shared" si="579"/>
        <v>0</v>
      </c>
      <c r="CD184" s="438">
        <f t="shared" si="413"/>
        <v>0</v>
      </c>
    </row>
    <row r="185" spans="2:82" outlineLevel="1" x14ac:dyDescent="0.2">
      <c r="B185" s="80" t="str">
        <f t="shared" si="549"/>
        <v>Additional Position</v>
      </c>
      <c r="C185" s="79" t="s">
        <v>46</v>
      </c>
      <c r="D185" s="93">
        <v>0</v>
      </c>
      <c r="E185" s="190"/>
      <c r="F185" s="145">
        <f t="shared" si="562"/>
        <v>0</v>
      </c>
      <c r="G185" s="145">
        <f t="shared" si="562"/>
        <v>0</v>
      </c>
      <c r="H185" s="145">
        <f t="shared" si="562"/>
        <v>0</v>
      </c>
      <c r="I185" s="145">
        <f t="shared" si="562"/>
        <v>0</v>
      </c>
      <c r="J185" s="145">
        <f t="shared" si="562"/>
        <v>0</v>
      </c>
      <c r="K185" s="145">
        <f t="shared" si="562"/>
        <v>0</v>
      </c>
      <c r="L185" s="145">
        <f t="shared" si="562"/>
        <v>0</v>
      </c>
      <c r="M185" s="145">
        <f t="shared" si="571"/>
        <v>0</v>
      </c>
      <c r="N185" s="145">
        <f t="shared" si="571"/>
        <v>0</v>
      </c>
      <c r="O185" s="145">
        <f t="shared" si="571"/>
        <v>0</v>
      </c>
      <c r="P185" s="145">
        <f t="shared" si="571"/>
        <v>0</v>
      </c>
      <c r="Q185" s="145">
        <f t="shared" si="571"/>
        <v>0</v>
      </c>
      <c r="R185" s="148">
        <f t="shared" si="403"/>
        <v>0</v>
      </c>
      <c r="S185" s="79" t="s">
        <v>46</v>
      </c>
      <c r="T185" s="93">
        <v>0</v>
      </c>
      <c r="U185" s="190"/>
      <c r="V185" s="236">
        <f t="shared" ref="V185:AG185" si="580">$T185*V124</f>
        <v>0</v>
      </c>
      <c r="W185" s="236">
        <f t="shared" si="580"/>
        <v>0</v>
      </c>
      <c r="X185" s="236">
        <f t="shared" si="580"/>
        <v>0</v>
      </c>
      <c r="Y185" s="236">
        <f t="shared" si="580"/>
        <v>0</v>
      </c>
      <c r="Z185" s="236">
        <f t="shared" si="580"/>
        <v>0</v>
      </c>
      <c r="AA185" s="236">
        <f t="shared" si="580"/>
        <v>0</v>
      </c>
      <c r="AB185" s="236">
        <f t="shared" si="580"/>
        <v>0</v>
      </c>
      <c r="AC185" s="236">
        <f t="shared" si="580"/>
        <v>0</v>
      </c>
      <c r="AD185" s="236">
        <f t="shared" si="580"/>
        <v>0</v>
      </c>
      <c r="AE185" s="236">
        <f t="shared" si="580"/>
        <v>0</v>
      </c>
      <c r="AF185" s="236">
        <f t="shared" si="580"/>
        <v>0</v>
      </c>
      <c r="AG185" s="236">
        <f t="shared" si="580"/>
        <v>0</v>
      </c>
      <c r="AH185" s="237">
        <f t="shared" si="405"/>
        <v>0</v>
      </c>
      <c r="AI185" s="79" t="s">
        <v>46</v>
      </c>
      <c r="AJ185" s="93">
        <v>0</v>
      </c>
      <c r="AK185" s="190"/>
      <c r="AL185" s="348">
        <f t="shared" si="537"/>
        <v>0</v>
      </c>
      <c r="AM185" s="349">
        <f t="shared" ref="AM185:AW185" si="581">$T185*AM126</f>
        <v>0</v>
      </c>
      <c r="AN185" s="349">
        <f t="shared" si="581"/>
        <v>0</v>
      </c>
      <c r="AO185" s="349">
        <f t="shared" si="581"/>
        <v>0</v>
      </c>
      <c r="AP185" s="349">
        <f t="shared" si="581"/>
        <v>0</v>
      </c>
      <c r="AQ185" s="349">
        <f t="shared" si="581"/>
        <v>0</v>
      </c>
      <c r="AR185" s="349">
        <f t="shared" si="581"/>
        <v>0</v>
      </c>
      <c r="AS185" s="349">
        <f t="shared" si="581"/>
        <v>0</v>
      </c>
      <c r="AT185" s="349">
        <f t="shared" si="581"/>
        <v>0</v>
      </c>
      <c r="AU185" s="349">
        <f t="shared" si="581"/>
        <v>0</v>
      </c>
      <c r="AV185" s="349">
        <f t="shared" si="581"/>
        <v>0</v>
      </c>
      <c r="AW185" s="349">
        <f t="shared" si="581"/>
        <v>0</v>
      </c>
      <c r="AX185" s="350">
        <f t="shared" si="407"/>
        <v>0</v>
      </c>
      <c r="AY185" s="79" t="s">
        <v>46</v>
      </c>
      <c r="AZ185" s="93">
        <v>0</v>
      </c>
      <c r="BA185" s="190"/>
      <c r="BB185" s="437">
        <f t="shared" si="545"/>
        <v>0</v>
      </c>
      <c r="BC185" s="437">
        <f t="shared" ref="BC185:BM185" si="582">$T185*BC126</f>
        <v>0</v>
      </c>
      <c r="BD185" s="437">
        <f t="shared" si="582"/>
        <v>0</v>
      </c>
      <c r="BE185" s="437">
        <f t="shared" si="582"/>
        <v>0</v>
      </c>
      <c r="BF185" s="437">
        <f t="shared" si="582"/>
        <v>0</v>
      </c>
      <c r="BG185" s="437">
        <f t="shared" si="582"/>
        <v>0</v>
      </c>
      <c r="BH185" s="437">
        <f t="shared" si="582"/>
        <v>0</v>
      </c>
      <c r="BI185" s="437">
        <f t="shared" si="582"/>
        <v>0</v>
      </c>
      <c r="BJ185" s="437">
        <f t="shared" si="582"/>
        <v>0</v>
      </c>
      <c r="BK185" s="437">
        <f t="shared" si="582"/>
        <v>0</v>
      </c>
      <c r="BL185" s="437">
        <f t="shared" si="582"/>
        <v>0</v>
      </c>
      <c r="BM185" s="437">
        <f t="shared" si="582"/>
        <v>0</v>
      </c>
      <c r="BN185" s="438">
        <f t="shared" si="410"/>
        <v>0</v>
      </c>
      <c r="BO185" s="79" t="s">
        <v>46</v>
      </c>
      <c r="BP185" s="93">
        <v>0</v>
      </c>
      <c r="BQ185" s="190"/>
      <c r="BR185" s="437">
        <f t="shared" si="547"/>
        <v>0</v>
      </c>
      <c r="BS185" s="437">
        <f t="shared" ref="BS185:CC185" si="583">$T185*BS126</f>
        <v>0</v>
      </c>
      <c r="BT185" s="437">
        <f t="shared" si="583"/>
        <v>0</v>
      </c>
      <c r="BU185" s="437">
        <f t="shared" si="583"/>
        <v>0</v>
      </c>
      <c r="BV185" s="437">
        <f t="shared" si="583"/>
        <v>0</v>
      </c>
      <c r="BW185" s="437">
        <f t="shared" si="583"/>
        <v>0</v>
      </c>
      <c r="BX185" s="437">
        <f t="shared" si="583"/>
        <v>0</v>
      </c>
      <c r="BY185" s="437">
        <f t="shared" si="583"/>
        <v>0</v>
      </c>
      <c r="BZ185" s="437">
        <f t="shared" si="583"/>
        <v>0</v>
      </c>
      <c r="CA185" s="437">
        <f t="shared" si="583"/>
        <v>0</v>
      </c>
      <c r="CB185" s="437">
        <f t="shared" si="583"/>
        <v>0</v>
      </c>
      <c r="CC185" s="437">
        <f t="shared" si="583"/>
        <v>0</v>
      </c>
      <c r="CD185" s="438">
        <f t="shared" si="413"/>
        <v>0</v>
      </c>
    </row>
    <row r="186" spans="2:82" outlineLevel="1" x14ac:dyDescent="0.2">
      <c r="B186" s="77" t="s">
        <v>47</v>
      </c>
      <c r="C186" s="7" t="s">
        <v>19</v>
      </c>
      <c r="D186" s="73" t="s">
        <v>20</v>
      </c>
      <c r="E186" s="192"/>
      <c r="F186" s="194">
        <v>0</v>
      </c>
      <c r="G186" s="194"/>
      <c r="H186" s="194">
        <v>0</v>
      </c>
      <c r="I186" s="194"/>
      <c r="J186" s="194"/>
      <c r="K186" s="194"/>
      <c r="L186" s="194">
        <v>0</v>
      </c>
      <c r="M186" s="145"/>
      <c r="N186" s="145"/>
      <c r="O186" s="145"/>
      <c r="P186" s="195"/>
      <c r="Q186" s="195">
        <v>0</v>
      </c>
      <c r="R186" s="148"/>
      <c r="S186" s="7" t="s">
        <v>19</v>
      </c>
      <c r="T186" s="73" t="s">
        <v>20</v>
      </c>
      <c r="U186" s="192"/>
      <c r="V186" s="266">
        <v>0</v>
      </c>
      <c r="W186" s="266"/>
      <c r="X186" s="266">
        <v>0</v>
      </c>
      <c r="Y186" s="266"/>
      <c r="Z186" s="266"/>
      <c r="AA186" s="266"/>
      <c r="AB186" s="266">
        <v>0</v>
      </c>
      <c r="AC186" s="235"/>
      <c r="AD186" s="235"/>
      <c r="AE186" s="235"/>
      <c r="AF186" s="267"/>
      <c r="AG186" s="267">
        <v>0</v>
      </c>
      <c r="AH186" s="237"/>
      <c r="AI186" s="7" t="s">
        <v>19</v>
      </c>
      <c r="AJ186" s="73" t="s">
        <v>20</v>
      </c>
      <c r="AK186" s="192"/>
      <c r="AL186" s="378">
        <v>0</v>
      </c>
      <c r="AM186" s="378"/>
      <c r="AN186" s="378">
        <v>0</v>
      </c>
      <c r="AO186" s="378"/>
      <c r="AP186" s="378"/>
      <c r="AQ186" s="378"/>
      <c r="AR186" s="378">
        <v>0</v>
      </c>
      <c r="AS186" s="349"/>
      <c r="AT186" s="349"/>
      <c r="AU186" s="349"/>
      <c r="AV186" s="379"/>
      <c r="AW186" s="379">
        <v>0</v>
      </c>
      <c r="AX186" s="350"/>
      <c r="AY186" s="7" t="s">
        <v>19</v>
      </c>
      <c r="AZ186" s="73" t="s">
        <v>20</v>
      </c>
      <c r="BA186" s="192"/>
      <c r="BB186" s="468">
        <v>0</v>
      </c>
      <c r="BC186" s="468"/>
      <c r="BD186" s="468">
        <v>0</v>
      </c>
      <c r="BE186" s="468"/>
      <c r="BF186" s="468"/>
      <c r="BG186" s="468"/>
      <c r="BH186" s="468">
        <v>0</v>
      </c>
      <c r="BI186" s="437"/>
      <c r="BJ186" s="437"/>
      <c r="BK186" s="437"/>
      <c r="BL186" s="469"/>
      <c r="BM186" s="469">
        <v>0</v>
      </c>
      <c r="BN186" s="438"/>
      <c r="BO186" s="7" t="s">
        <v>19</v>
      </c>
      <c r="BP186" s="73" t="s">
        <v>20</v>
      </c>
      <c r="BQ186" s="192"/>
      <c r="BR186" s="468">
        <v>0</v>
      </c>
      <c r="BS186" s="468"/>
      <c r="BT186" s="468">
        <v>0</v>
      </c>
      <c r="BU186" s="468"/>
      <c r="BV186" s="468"/>
      <c r="BW186" s="468"/>
      <c r="BX186" s="468">
        <v>0</v>
      </c>
      <c r="BY186" s="437"/>
      <c r="BZ186" s="437"/>
      <c r="CA186" s="437"/>
      <c r="CB186" s="469"/>
      <c r="CC186" s="469">
        <v>0</v>
      </c>
      <c r="CD186" s="438"/>
    </row>
    <row r="187" spans="2:82" outlineLevel="1" x14ac:dyDescent="0.2">
      <c r="B187" s="52" t="s">
        <v>48</v>
      </c>
      <c r="C187" s="7" t="s">
        <v>49</v>
      </c>
      <c r="D187" s="93">
        <v>0</v>
      </c>
      <c r="E187" s="190"/>
      <c r="F187" s="145">
        <f t="shared" ref="F187:Q187" si="584">$D187*F126</f>
        <v>0</v>
      </c>
      <c r="G187" s="145">
        <f t="shared" si="584"/>
        <v>0</v>
      </c>
      <c r="H187" s="145">
        <f t="shared" si="584"/>
        <v>0</v>
      </c>
      <c r="I187" s="145">
        <f t="shared" si="584"/>
        <v>0</v>
      </c>
      <c r="J187" s="145">
        <f t="shared" si="584"/>
        <v>0</v>
      </c>
      <c r="K187" s="145">
        <f t="shared" si="584"/>
        <v>0</v>
      </c>
      <c r="L187" s="145">
        <f t="shared" si="584"/>
        <v>0</v>
      </c>
      <c r="M187" s="145">
        <f t="shared" si="584"/>
        <v>0</v>
      </c>
      <c r="N187" s="145">
        <f t="shared" si="584"/>
        <v>0</v>
      </c>
      <c r="O187" s="145">
        <f t="shared" si="584"/>
        <v>0</v>
      </c>
      <c r="P187" s="145">
        <f t="shared" si="584"/>
        <v>0</v>
      </c>
      <c r="Q187" s="146">
        <f t="shared" si="584"/>
        <v>0</v>
      </c>
      <c r="R187" s="148">
        <f>SUM(F187:Q187)</f>
        <v>0</v>
      </c>
      <c r="S187" s="7" t="s">
        <v>49</v>
      </c>
      <c r="T187" s="93">
        <v>520</v>
      </c>
      <c r="U187" s="190"/>
      <c r="V187" s="235">
        <v>0</v>
      </c>
      <c r="W187" s="235">
        <v>0</v>
      </c>
      <c r="X187" s="235">
        <v>0</v>
      </c>
      <c r="Y187" s="235">
        <v>0</v>
      </c>
      <c r="Z187" s="235">
        <v>0</v>
      </c>
      <c r="AA187" s="235">
        <v>0</v>
      </c>
      <c r="AB187" s="235">
        <v>0</v>
      </c>
      <c r="AC187" s="235">
        <v>0</v>
      </c>
      <c r="AD187" s="235">
        <v>0</v>
      </c>
      <c r="AE187" s="235">
        <v>0</v>
      </c>
      <c r="AF187" s="235">
        <v>0</v>
      </c>
      <c r="AG187" s="235">
        <v>0</v>
      </c>
      <c r="AH187" s="237">
        <f>SUM(V187:AG187)</f>
        <v>0</v>
      </c>
      <c r="AI187" s="7" t="s">
        <v>49</v>
      </c>
      <c r="AJ187" s="93">
        <v>520</v>
      </c>
      <c r="AK187" s="190"/>
      <c r="AL187" s="349">
        <f t="shared" ref="AL187:AW187" si="585">$T187*AL126</f>
        <v>9880</v>
      </c>
      <c r="AM187" s="349">
        <f t="shared" si="585"/>
        <v>9880</v>
      </c>
      <c r="AN187" s="349">
        <f t="shared" si="585"/>
        <v>9880</v>
      </c>
      <c r="AO187" s="349">
        <f t="shared" si="585"/>
        <v>9880</v>
      </c>
      <c r="AP187" s="349">
        <f t="shared" si="585"/>
        <v>9880</v>
      </c>
      <c r="AQ187" s="349">
        <f t="shared" si="585"/>
        <v>9880</v>
      </c>
      <c r="AR187" s="349">
        <f t="shared" si="585"/>
        <v>10920</v>
      </c>
      <c r="AS187" s="349">
        <f t="shared" si="585"/>
        <v>10920</v>
      </c>
      <c r="AT187" s="349">
        <f t="shared" si="585"/>
        <v>10920</v>
      </c>
      <c r="AU187" s="349">
        <f t="shared" si="585"/>
        <v>10920</v>
      </c>
      <c r="AV187" s="349">
        <f t="shared" si="585"/>
        <v>10920</v>
      </c>
      <c r="AW187" s="349">
        <f t="shared" si="585"/>
        <v>10920</v>
      </c>
      <c r="AX187" s="350">
        <f>SUM(AL187:AW187)</f>
        <v>124800</v>
      </c>
      <c r="AY187" s="7" t="s">
        <v>49</v>
      </c>
      <c r="AZ187" s="93">
        <v>520</v>
      </c>
      <c r="BA187" s="190"/>
      <c r="BB187" s="437">
        <f t="shared" ref="BB187:BM187" si="586">$T187*BB126</f>
        <v>26000</v>
      </c>
      <c r="BC187" s="437">
        <f t="shared" si="586"/>
        <v>26000</v>
      </c>
      <c r="BD187" s="437">
        <f t="shared" si="586"/>
        <v>26000</v>
      </c>
      <c r="BE187" s="437">
        <f t="shared" si="586"/>
        <v>26000</v>
      </c>
      <c r="BF187" s="437">
        <f t="shared" si="586"/>
        <v>26000</v>
      </c>
      <c r="BG187" s="437">
        <f t="shared" si="586"/>
        <v>26000</v>
      </c>
      <c r="BH187" s="437">
        <f t="shared" si="586"/>
        <v>26000</v>
      </c>
      <c r="BI187" s="437">
        <f t="shared" si="586"/>
        <v>26000</v>
      </c>
      <c r="BJ187" s="437">
        <f t="shared" si="586"/>
        <v>26000</v>
      </c>
      <c r="BK187" s="437">
        <f t="shared" si="586"/>
        <v>26000</v>
      </c>
      <c r="BL187" s="437">
        <f t="shared" si="586"/>
        <v>26000</v>
      </c>
      <c r="BM187" s="437">
        <f t="shared" si="586"/>
        <v>26000</v>
      </c>
      <c r="BN187" s="438">
        <f>SUM(BB187:BM187)</f>
        <v>312000</v>
      </c>
      <c r="BO187" s="7" t="s">
        <v>49</v>
      </c>
      <c r="BP187" s="93">
        <v>520</v>
      </c>
      <c r="BQ187" s="190"/>
      <c r="BR187" s="437">
        <f t="shared" ref="BR187:CC187" si="587">$T187*BR126</f>
        <v>26000</v>
      </c>
      <c r="BS187" s="437">
        <f t="shared" si="587"/>
        <v>26000</v>
      </c>
      <c r="BT187" s="437">
        <f t="shared" si="587"/>
        <v>26000</v>
      </c>
      <c r="BU187" s="437">
        <f t="shared" si="587"/>
        <v>26000</v>
      </c>
      <c r="BV187" s="437">
        <f t="shared" si="587"/>
        <v>26000</v>
      </c>
      <c r="BW187" s="437">
        <f t="shared" si="587"/>
        <v>26000</v>
      </c>
      <c r="BX187" s="437">
        <f t="shared" si="587"/>
        <v>26000</v>
      </c>
      <c r="BY187" s="437">
        <f t="shared" si="587"/>
        <v>26000</v>
      </c>
      <c r="BZ187" s="437">
        <f t="shared" si="587"/>
        <v>26000</v>
      </c>
      <c r="CA187" s="437">
        <f t="shared" si="587"/>
        <v>26000</v>
      </c>
      <c r="CB187" s="437">
        <f t="shared" si="587"/>
        <v>26000</v>
      </c>
      <c r="CC187" s="437">
        <f t="shared" si="587"/>
        <v>26000</v>
      </c>
      <c r="CD187" s="438">
        <f>SUM(BR187:CC187)</f>
        <v>312000</v>
      </c>
    </row>
    <row r="188" spans="2:82" outlineLevel="1" x14ac:dyDescent="0.2">
      <c r="B188" s="52" t="s">
        <v>50</v>
      </c>
      <c r="C188" s="7" t="s">
        <v>51</v>
      </c>
      <c r="D188" s="191">
        <v>0.1</v>
      </c>
      <c r="E188" s="193"/>
      <c r="F188" s="145">
        <f>$D188*SUM(F149:F186)</f>
        <v>0</v>
      </c>
      <c r="G188" s="145">
        <f>$D188*SUM(G149:G186)</f>
        <v>0</v>
      </c>
      <c r="H188" s="145">
        <f t="shared" ref="H188:Q188" si="588">$D188*SUM(H149:H186)</f>
        <v>0</v>
      </c>
      <c r="I188" s="145">
        <f t="shared" si="588"/>
        <v>0</v>
      </c>
      <c r="J188" s="145">
        <f t="shared" si="588"/>
        <v>0</v>
      </c>
      <c r="K188" s="145">
        <f t="shared" si="588"/>
        <v>0</v>
      </c>
      <c r="L188" s="145">
        <f t="shared" si="588"/>
        <v>0</v>
      </c>
      <c r="M188" s="145">
        <f t="shared" si="588"/>
        <v>0</v>
      </c>
      <c r="N188" s="145">
        <f t="shared" si="588"/>
        <v>0</v>
      </c>
      <c r="O188" s="145">
        <f t="shared" si="588"/>
        <v>0</v>
      </c>
      <c r="P188" s="145">
        <f t="shared" si="588"/>
        <v>0</v>
      </c>
      <c r="Q188" s="145">
        <f t="shared" si="588"/>
        <v>0</v>
      </c>
      <c r="R188" s="148">
        <f>SUM(F188:Q188)</f>
        <v>0</v>
      </c>
      <c r="S188" s="7" t="s">
        <v>51</v>
      </c>
      <c r="T188" s="191">
        <v>0.1</v>
      </c>
      <c r="U188" s="193"/>
      <c r="V188" s="235">
        <v>0</v>
      </c>
      <c r="W188" s="235">
        <v>0</v>
      </c>
      <c r="X188" s="235">
        <v>0</v>
      </c>
      <c r="Y188" s="235">
        <v>0</v>
      </c>
      <c r="Z188" s="235">
        <v>0</v>
      </c>
      <c r="AA188" s="235">
        <v>0</v>
      </c>
      <c r="AB188" s="235">
        <f t="shared" ref="AB188:AG188" si="589">$D188*SUM(AB149:AB186)</f>
        <v>5546.6666666666679</v>
      </c>
      <c r="AC188" s="235">
        <f t="shared" si="589"/>
        <v>5546.6666666666679</v>
      </c>
      <c r="AD188" s="235">
        <f t="shared" si="589"/>
        <v>5546.6666666666679</v>
      </c>
      <c r="AE188" s="235">
        <f t="shared" si="589"/>
        <v>7453.3333333333348</v>
      </c>
      <c r="AF188" s="235">
        <f t="shared" si="589"/>
        <v>7453.3333333333348</v>
      </c>
      <c r="AG188" s="235">
        <f t="shared" si="589"/>
        <v>7453.3333333333348</v>
      </c>
      <c r="AH188" s="237">
        <f>SUM(V188:AG188)</f>
        <v>39000.000000000007</v>
      </c>
      <c r="AI188" s="7" t="s">
        <v>51</v>
      </c>
      <c r="AJ188" s="191">
        <v>0.1</v>
      </c>
      <c r="AK188" s="193"/>
      <c r="AL188" s="349">
        <f t="shared" ref="AL188:AW188" si="590">$D188*SUM(AL149:AL186)</f>
        <v>15313.333333333336</v>
      </c>
      <c r="AM188" s="349">
        <f t="shared" si="590"/>
        <v>15313.333333333336</v>
      </c>
      <c r="AN188" s="349">
        <f t="shared" si="590"/>
        <v>15313.333333333336</v>
      </c>
      <c r="AO188" s="349">
        <f t="shared" si="590"/>
        <v>15313.333333333336</v>
      </c>
      <c r="AP188" s="349">
        <f t="shared" si="590"/>
        <v>15313.333333333336</v>
      </c>
      <c r="AQ188" s="349">
        <f t="shared" si="590"/>
        <v>15313.333333333336</v>
      </c>
      <c r="AR188" s="349">
        <f t="shared" si="590"/>
        <v>17220</v>
      </c>
      <c r="AS188" s="349">
        <f t="shared" si="590"/>
        <v>17220</v>
      </c>
      <c r="AT188" s="349">
        <f t="shared" si="590"/>
        <v>17220</v>
      </c>
      <c r="AU188" s="349">
        <f t="shared" si="590"/>
        <v>17220</v>
      </c>
      <c r="AV188" s="349">
        <f t="shared" si="590"/>
        <v>17220</v>
      </c>
      <c r="AW188" s="349">
        <f t="shared" si="590"/>
        <v>17220</v>
      </c>
      <c r="AX188" s="350">
        <f>SUM(AL188:AW188)</f>
        <v>195200.00000000003</v>
      </c>
      <c r="AY188" s="7" t="s">
        <v>51</v>
      </c>
      <c r="AZ188" s="191">
        <v>0.1</v>
      </c>
      <c r="BA188" s="193"/>
      <c r="BB188" s="437">
        <f t="shared" ref="BB188:BM188" si="591">$D188*SUM(BB149:BB186)</f>
        <v>42846.666666666672</v>
      </c>
      <c r="BC188" s="437">
        <f t="shared" si="591"/>
        <v>42846.666666666672</v>
      </c>
      <c r="BD188" s="437">
        <f t="shared" si="591"/>
        <v>42846.666666666672</v>
      </c>
      <c r="BE188" s="437">
        <f t="shared" si="591"/>
        <v>42846.666666666672</v>
      </c>
      <c r="BF188" s="437">
        <f t="shared" si="591"/>
        <v>42846.666666666672</v>
      </c>
      <c r="BG188" s="437">
        <f t="shared" si="591"/>
        <v>42846.666666666672</v>
      </c>
      <c r="BH188" s="437">
        <f t="shared" si="591"/>
        <v>42846.666666666672</v>
      </c>
      <c r="BI188" s="437">
        <f t="shared" si="591"/>
        <v>42846.666666666672</v>
      </c>
      <c r="BJ188" s="437">
        <f t="shared" si="591"/>
        <v>42846.666666666672</v>
      </c>
      <c r="BK188" s="437">
        <f t="shared" si="591"/>
        <v>42846.666666666672</v>
      </c>
      <c r="BL188" s="437">
        <f t="shared" si="591"/>
        <v>42846.666666666672</v>
      </c>
      <c r="BM188" s="437">
        <f t="shared" si="591"/>
        <v>42846.666666666672</v>
      </c>
      <c r="BN188" s="438">
        <f>SUM(BB188:BM188)</f>
        <v>514160.00000000017</v>
      </c>
      <c r="BO188" s="7" t="s">
        <v>51</v>
      </c>
      <c r="BP188" s="191">
        <v>0.1</v>
      </c>
      <c r="BQ188" s="193"/>
      <c r="BR188" s="437">
        <f t="shared" ref="BR188:CC188" si="592">$D188*SUM(BR149:BR186)</f>
        <v>42846.666666666672</v>
      </c>
      <c r="BS188" s="437">
        <f t="shared" si="592"/>
        <v>42846.666666666672</v>
      </c>
      <c r="BT188" s="437">
        <f t="shared" si="592"/>
        <v>42846.666666666672</v>
      </c>
      <c r="BU188" s="437">
        <f t="shared" si="592"/>
        <v>42846.666666666672</v>
      </c>
      <c r="BV188" s="437">
        <f t="shared" si="592"/>
        <v>42846.666666666672</v>
      </c>
      <c r="BW188" s="437">
        <f t="shared" si="592"/>
        <v>42846.666666666672</v>
      </c>
      <c r="BX188" s="437">
        <f t="shared" si="592"/>
        <v>42846.666666666672</v>
      </c>
      <c r="BY188" s="437">
        <f t="shared" si="592"/>
        <v>42846.666666666672</v>
      </c>
      <c r="BZ188" s="437">
        <f t="shared" si="592"/>
        <v>42846.666666666672</v>
      </c>
      <c r="CA188" s="437">
        <f t="shared" si="592"/>
        <v>42846.666666666672</v>
      </c>
      <c r="CB188" s="437">
        <f t="shared" si="592"/>
        <v>42846.666666666672</v>
      </c>
      <c r="CC188" s="437">
        <f t="shared" si="592"/>
        <v>42846.666666666672</v>
      </c>
      <c r="CD188" s="438">
        <f>SUM(BR188:CC188)</f>
        <v>514160.00000000017</v>
      </c>
    </row>
    <row r="189" spans="2:82" outlineLevel="1" x14ac:dyDescent="0.2">
      <c r="B189" s="52" t="s">
        <v>52</v>
      </c>
      <c r="C189" s="7"/>
      <c r="D189" s="9"/>
      <c r="E189" s="66"/>
      <c r="F189" s="145">
        <v>0</v>
      </c>
      <c r="G189" s="145">
        <v>0</v>
      </c>
      <c r="H189" s="145">
        <v>0</v>
      </c>
      <c r="I189" s="145">
        <v>0</v>
      </c>
      <c r="J189" s="145">
        <v>0</v>
      </c>
      <c r="K189" s="145">
        <v>0</v>
      </c>
      <c r="L189" s="145">
        <v>0</v>
      </c>
      <c r="M189" s="145">
        <v>0</v>
      </c>
      <c r="N189" s="145">
        <v>0</v>
      </c>
      <c r="O189" s="145">
        <v>0</v>
      </c>
      <c r="P189" s="145">
        <v>0</v>
      </c>
      <c r="Q189" s="145">
        <v>0</v>
      </c>
      <c r="R189" s="148">
        <f>SUM(F189:Q189)</f>
        <v>0</v>
      </c>
      <c r="S189" s="7"/>
      <c r="T189" s="9"/>
      <c r="U189" s="66"/>
      <c r="V189" s="235">
        <v>0</v>
      </c>
      <c r="W189" s="235">
        <v>0</v>
      </c>
      <c r="X189" s="235">
        <v>0</v>
      </c>
      <c r="Y189" s="235">
        <v>0</v>
      </c>
      <c r="Z189" s="235">
        <v>0</v>
      </c>
      <c r="AA189" s="235">
        <v>0</v>
      </c>
      <c r="AB189" s="235">
        <v>0</v>
      </c>
      <c r="AC189" s="235">
        <f>25+(4*AC$126)</f>
        <v>53</v>
      </c>
      <c r="AD189" s="235">
        <f>25+(4*AD$126)</f>
        <v>53</v>
      </c>
      <c r="AE189" s="235">
        <f>25+(4*AE$126)</f>
        <v>61</v>
      </c>
      <c r="AF189" s="235">
        <f>25+(4*AF$126)</f>
        <v>61</v>
      </c>
      <c r="AG189" s="235">
        <f>25+(4*AG$126)</f>
        <v>61</v>
      </c>
      <c r="AH189" s="237">
        <f>SUM(V189:AG189)</f>
        <v>289</v>
      </c>
      <c r="AI189" s="7"/>
      <c r="AJ189" s="9"/>
      <c r="AK189" s="66"/>
      <c r="AL189" s="349">
        <v>0</v>
      </c>
      <c r="AM189" s="349">
        <v>0</v>
      </c>
      <c r="AN189" s="349">
        <v>0</v>
      </c>
      <c r="AO189" s="349">
        <v>0</v>
      </c>
      <c r="AP189" s="349">
        <v>0</v>
      </c>
      <c r="AQ189" s="349">
        <v>0</v>
      </c>
      <c r="AR189" s="349">
        <v>0</v>
      </c>
      <c r="AS189" s="349">
        <f>25+(4*AS$126)</f>
        <v>109</v>
      </c>
      <c r="AT189" s="349">
        <f>25+(4*AT$126)</f>
        <v>109</v>
      </c>
      <c r="AU189" s="349">
        <f>25+(4*AU$126)</f>
        <v>109</v>
      </c>
      <c r="AV189" s="349">
        <f>25+(4*AV$126)</f>
        <v>109</v>
      </c>
      <c r="AW189" s="349">
        <f>25+(4*AW$126)</f>
        <v>109</v>
      </c>
      <c r="AX189" s="350">
        <f>SUM(AL189:AW189)</f>
        <v>545</v>
      </c>
      <c r="AY189" s="7"/>
      <c r="AZ189" s="9"/>
      <c r="BA189" s="66"/>
      <c r="BB189" s="437">
        <v>0</v>
      </c>
      <c r="BC189" s="437">
        <v>0</v>
      </c>
      <c r="BD189" s="437">
        <v>0</v>
      </c>
      <c r="BE189" s="437">
        <v>0</v>
      </c>
      <c r="BF189" s="437">
        <v>0</v>
      </c>
      <c r="BG189" s="437">
        <v>0</v>
      </c>
      <c r="BH189" s="437">
        <v>0</v>
      </c>
      <c r="BI189" s="437">
        <f>25+(4*BI$126)</f>
        <v>225</v>
      </c>
      <c r="BJ189" s="437">
        <f>25+(4*BJ$126)</f>
        <v>225</v>
      </c>
      <c r="BK189" s="437">
        <f>25+(4*BK$126)</f>
        <v>225</v>
      </c>
      <c r="BL189" s="437">
        <f>25+(4*BL$126)</f>
        <v>225</v>
      </c>
      <c r="BM189" s="437">
        <f>25+(4*BM$126)</f>
        <v>225</v>
      </c>
      <c r="BN189" s="438">
        <f>SUM(BB189:BM189)</f>
        <v>1125</v>
      </c>
      <c r="BO189" s="7"/>
      <c r="BP189" s="9"/>
      <c r="BQ189" s="66"/>
      <c r="BR189" s="437">
        <v>0</v>
      </c>
      <c r="BS189" s="437">
        <v>0</v>
      </c>
      <c r="BT189" s="437">
        <v>0</v>
      </c>
      <c r="BU189" s="437">
        <v>0</v>
      </c>
      <c r="BV189" s="437">
        <v>0</v>
      </c>
      <c r="BW189" s="437">
        <v>0</v>
      </c>
      <c r="BX189" s="437">
        <v>0</v>
      </c>
      <c r="BY189" s="437">
        <f>25+(4*BY$126)</f>
        <v>225</v>
      </c>
      <c r="BZ189" s="437">
        <f>25+(4*BZ$126)</f>
        <v>225</v>
      </c>
      <c r="CA189" s="437">
        <f>25+(4*CA$126)</f>
        <v>225</v>
      </c>
      <c r="CB189" s="437">
        <f>25+(4*CB$126)</f>
        <v>225</v>
      </c>
      <c r="CC189" s="437">
        <f>25+(4*CC$126)</f>
        <v>225</v>
      </c>
      <c r="CD189" s="438">
        <f>SUM(BR189:CC189)</f>
        <v>1125</v>
      </c>
    </row>
    <row r="190" spans="2:82" x14ac:dyDescent="0.2">
      <c r="B190" s="14" t="s">
        <v>45</v>
      </c>
      <c r="C190" s="7"/>
      <c r="D190" s="9"/>
      <c r="E190" s="66"/>
      <c r="F190" s="145">
        <f t="shared" ref="F190:Q190" si="593">SUM(F149:F189)</f>
        <v>0</v>
      </c>
      <c r="G190" s="145">
        <f t="shared" si="593"/>
        <v>0</v>
      </c>
      <c r="H190" s="145">
        <f>SUM(H149:H189)</f>
        <v>0</v>
      </c>
      <c r="I190" s="145">
        <f t="shared" si="593"/>
        <v>0</v>
      </c>
      <c r="J190" s="145">
        <f t="shared" si="593"/>
        <v>0</v>
      </c>
      <c r="K190" s="145">
        <f t="shared" si="593"/>
        <v>0</v>
      </c>
      <c r="L190" s="145">
        <f t="shared" si="593"/>
        <v>0</v>
      </c>
      <c r="M190" s="145">
        <f t="shared" si="593"/>
        <v>0</v>
      </c>
      <c r="N190" s="145">
        <f t="shared" si="593"/>
        <v>0</v>
      </c>
      <c r="O190" s="145">
        <f t="shared" si="593"/>
        <v>0</v>
      </c>
      <c r="P190" s="145">
        <f t="shared" si="593"/>
        <v>0</v>
      </c>
      <c r="Q190" s="145">
        <f t="shared" si="593"/>
        <v>0</v>
      </c>
      <c r="R190" s="148">
        <f>SUM(F190:Q190)</f>
        <v>0</v>
      </c>
      <c r="S190" s="7"/>
      <c r="T190" s="9"/>
      <c r="U190" s="66"/>
      <c r="V190" s="235">
        <f>SUM(V149:V189)</f>
        <v>0</v>
      </c>
      <c r="W190" s="235">
        <f>SUM(W149:W189)</f>
        <v>0</v>
      </c>
      <c r="X190" s="235">
        <f>SUM(X149:X189)</f>
        <v>0</v>
      </c>
      <c r="Y190" s="235">
        <f t="shared" ref="Y190:AG190" si="594">SUM(Y149:Y189)</f>
        <v>26866.666666666672</v>
      </c>
      <c r="Z190" s="235">
        <f t="shared" si="594"/>
        <v>26866.666666666672</v>
      </c>
      <c r="AA190" s="235">
        <f t="shared" si="594"/>
        <v>26866.666666666672</v>
      </c>
      <c r="AB190" s="235">
        <f t="shared" si="594"/>
        <v>61013.333333333343</v>
      </c>
      <c r="AC190" s="235">
        <f t="shared" si="594"/>
        <v>61066.333333333343</v>
      </c>
      <c r="AD190" s="235">
        <f t="shared" si="594"/>
        <v>61066.333333333343</v>
      </c>
      <c r="AE190" s="235">
        <f t="shared" si="594"/>
        <v>82047.666666666672</v>
      </c>
      <c r="AF190" s="235">
        <f t="shared" si="594"/>
        <v>82047.666666666672</v>
      </c>
      <c r="AG190" s="235">
        <f t="shared" si="594"/>
        <v>82047.666666666672</v>
      </c>
      <c r="AH190" s="237">
        <f>SUM(V190:AG190)</f>
        <v>509889.00000000012</v>
      </c>
      <c r="AI190" s="7"/>
      <c r="AJ190" s="9"/>
      <c r="AK190" s="66"/>
      <c r="AL190" s="349">
        <f>SUM(AL149:AL189)</f>
        <v>178326.66666666669</v>
      </c>
      <c r="AM190" s="349">
        <f>SUM(AM149:AM189)</f>
        <v>178326.66666666669</v>
      </c>
      <c r="AN190" s="349">
        <f>SUM(AN149:AN189)</f>
        <v>178326.66666666669</v>
      </c>
      <c r="AO190" s="349">
        <f t="shared" ref="AO190:AW190" si="595">SUM(AO149:AO189)</f>
        <v>178326.66666666669</v>
      </c>
      <c r="AP190" s="349">
        <f t="shared" si="595"/>
        <v>178326.66666666669</v>
      </c>
      <c r="AQ190" s="349">
        <f t="shared" si="595"/>
        <v>178326.66666666669</v>
      </c>
      <c r="AR190" s="349">
        <f t="shared" si="595"/>
        <v>200340</v>
      </c>
      <c r="AS190" s="349">
        <f t="shared" si="595"/>
        <v>200449</v>
      </c>
      <c r="AT190" s="349">
        <f t="shared" si="595"/>
        <v>200449</v>
      </c>
      <c r="AU190" s="349">
        <f t="shared" si="595"/>
        <v>200449</v>
      </c>
      <c r="AV190" s="349">
        <f t="shared" si="595"/>
        <v>200449</v>
      </c>
      <c r="AW190" s="349">
        <f t="shared" si="595"/>
        <v>200449</v>
      </c>
      <c r="AX190" s="350">
        <f>SUM(AL190:AW190)</f>
        <v>2272545</v>
      </c>
      <c r="AY190" s="618"/>
      <c r="AZ190" s="9"/>
      <c r="BA190" s="66"/>
      <c r="BB190" s="437">
        <f>SUM(BB149:BB189)</f>
        <v>497313.33333333337</v>
      </c>
      <c r="BC190" s="437">
        <f>SUM(BC149:BC189)</f>
        <v>497313.33333333337</v>
      </c>
      <c r="BD190" s="437">
        <f>SUM(BD149:BD189)</f>
        <v>497313.33333333337</v>
      </c>
      <c r="BE190" s="437">
        <f t="shared" ref="BE190:BL190" si="596">SUM(BE149:BE189)</f>
        <v>497313.33333333337</v>
      </c>
      <c r="BF190" s="437">
        <f t="shared" si="596"/>
        <v>497313.33333333337</v>
      </c>
      <c r="BG190" s="437">
        <f t="shared" si="596"/>
        <v>497313.33333333337</v>
      </c>
      <c r="BH190" s="437">
        <f t="shared" si="596"/>
        <v>497313.33333333337</v>
      </c>
      <c r="BI190" s="437">
        <f t="shared" si="596"/>
        <v>497538.33333333337</v>
      </c>
      <c r="BJ190" s="437">
        <f t="shared" si="596"/>
        <v>497538.33333333337</v>
      </c>
      <c r="BK190" s="437">
        <f t="shared" si="596"/>
        <v>497538.33333333337</v>
      </c>
      <c r="BL190" s="437">
        <f t="shared" si="596"/>
        <v>497538.33333333337</v>
      </c>
      <c r="BM190" s="437">
        <f>SUM(BM149:BM189)</f>
        <v>497538.33333333337</v>
      </c>
      <c r="BN190" s="438">
        <f>SUM(BB190:BM190)</f>
        <v>5968885</v>
      </c>
      <c r="BO190" s="7"/>
      <c r="BP190" s="9"/>
      <c r="BQ190" s="66"/>
      <c r="BR190" s="437">
        <f>SUM(BR149:BR189)</f>
        <v>497313.33333333337</v>
      </c>
      <c r="BS190" s="437">
        <f>SUM(BS149:BS189)</f>
        <v>497313.33333333337</v>
      </c>
      <c r="BT190" s="437">
        <f>SUM(BT149:BT189)</f>
        <v>497313.33333333337</v>
      </c>
      <c r="BU190" s="437">
        <f t="shared" ref="BU190:CC190" si="597">SUM(BU149:BU189)</f>
        <v>497313.33333333337</v>
      </c>
      <c r="BV190" s="437">
        <f t="shared" si="597"/>
        <v>497313.33333333337</v>
      </c>
      <c r="BW190" s="437">
        <f t="shared" si="597"/>
        <v>497313.33333333337</v>
      </c>
      <c r="BX190" s="437">
        <f t="shared" si="597"/>
        <v>497313.33333333337</v>
      </c>
      <c r="BY190" s="437">
        <f t="shared" si="597"/>
        <v>497538.33333333337</v>
      </c>
      <c r="BZ190" s="437">
        <f t="shared" si="597"/>
        <v>497538.33333333337</v>
      </c>
      <c r="CA190" s="437">
        <f t="shared" si="597"/>
        <v>497538.33333333337</v>
      </c>
      <c r="CB190" s="437">
        <f t="shared" si="597"/>
        <v>497538.33333333337</v>
      </c>
      <c r="CC190" s="437">
        <f t="shared" si="597"/>
        <v>497538.33333333337</v>
      </c>
      <c r="CD190" s="438">
        <f>SUM(BR190:CC190)</f>
        <v>5968885</v>
      </c>
    </row>
    <row r="191" spans="2:82" outlineLevel="2" x14ac:dyDescent="0.2">
      <c r="B191" s="50" t="s">
        <v>53</v>
      </c>
      <c r="C191" s="7"/>
      <c r="D191" s="9"/>
      <c r="E191" s="6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/>
      <c r="S191" s="7"/>
      <c r="T191" s="9"/>
      <c r="U191" s="66"/>
      <c r="V191" s="242"/>
      <c r="W191" s="242"/>
      <c r="X191" s="242"/>
      <c r="Y191" s="242"/>
      <c r="Z191" s="242"/>
      <c r="AA191" s="242"/>
      <c r="AB191" s="242"/>
      <c r="AC191" s="242"/>
      <c r="AD191" s="242"/>
      <c r="AE191" s="242"/>
      <c r="AF191" s="242"/>
      <c r="AG191" s="242"/>
      <c r="AH191" s="227"/>
      <c r="AI191" s="7"/>
      <c r="AJ191" s="9"/>
      <c r="AK191" s="66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  <c r="AX191" s="328"/>
      <c r="AY191" s="7"/>
      <c r="AZ191" s="9"/>
      <c r="BA191" s="66"/>
      <c r="BB191" s="418"/>
      <c r="BC191" s="418"/>
      <c r="BD191" s="418"/>
      <c r="BE191" s="418"/>
      <c r="BF191" s="418"/>
      <c r="BG191" s="418"/>
      <c r="BH191" s="418"/>
      <c r="BI191" s="418"/>
      <c r="BJ191" s="418"/>
      <c r="BK191" s="418"/>
      <c r="BL191" s="418"/>
      <c r="BM191" s="418"/>
      <c r="BN191" s="419"/>
      <c r="BO191" s="7"/>
      <c r="BP191" s="9"/>
      <c r="BQ191" s="66"/>
      <c r="BR191" s="418"/>
      <c r="BS191" s="418"/>
      <c r="BT191" s="418"/>
      <c r="BU191" s="418"/>
      <c r="BV191" s="418"/>
      <c r="BW191" s="418"/>
      <c r="BX191" s="418"/>
      <c r="BY191" s="418"/>
      <c r="BZ191" s="418"/>
      <c r="CA191" s="418"/>
      <c r="CB191" s="418"/>
      <c r="CC191" s="418"/>
      <c r="CD191" s="419"/>
    </row>
    <row r="192" spans="2:82" outlineLevel="2" x14ac:dyDescent="0.2">
      <c r="B192" s="51" t="s">
        <v>148</v>
      </c>
      <c r="C192" s="7" t="s">
        <v>19</v>
      </c>
      <c r="D192" s="73" t="s">
        <v>20</v>
      </c>
      <c r="E192" s="192"/>
      <c r="F192" s="194">
        <v>0</v>
      </c>
      <c r="G192" s="194">
        <v>0</v>
      </c>
      <c r="H192" s="194">
        <v>0</v>
      </c>
      <c r="I192" s="194">
        <v>0</v>
      </c>
      <c r="J192" s="194">
        <v>0</v>
      </c>
      <c r="K192" s="194">
        <v>0</v>
      </c>
      <c r="L192" s="194">
        <v>0</v>
      </c>
      <c r="M192" s="194">
        <v>0</v>
      </c>
      <c r="N192" s="194">
        <v>0</v>
      </c>
      <c r="O192" s="194">
        <v>0</v>
      </c>
      <c r="P192" s="194">
        <v>0</v>
      </c>
      <c r="Q192" s="194">
        <v>0</v>
      </c>
      <c r="R192" s="148">
        <f t="shared" ref="R192:R198" si="598">SUM(F192:Q192)</f>
        <v>0</v>
      </c>
      <c r="S192" s="7" t="s">
        <v>19</v>
      </c>
      <c r="T192" s="73" t="s">
        <v>20</v>
      </c>
      <c r="U192" s="192"/>
      <c r="V192" s="266">
        <v>0</v>
      </c>
      <c r="W192" s="266">
        <v>0</v>
      </c>
      <c r="X192" s="266">
        <v>0</v>
      </c>
      <c r="Y192" s="266">
        <v>0</v>
      </c>
      <c r="Z192" s="266">
        <v>0</v>
      </c>
      <c r="AA192" s="266">
        <v>0</v>
      </c>
      <c r="AB192" s="266">
        <v>0</v>
      </c>
      <c r="AC192" s="266">
        <v>0</v>
      </c>
      <c r="AD192" s="266">
        <v>0</v>
      </c>
      <c r="AE192" s="266">
        <v>0</v>
      </c>
      <c r="AF192" s="266">
        <v>0</v>
      </c>
      <c r="AG192" s="266">
        <v>0</v>
      </c>
      <c r="AH192" s="237">
        <f t="shared" ref="AH192:AH198" si="599">SUM(V192:AG192)</f>
        <v>0</v>
      </c>
      <c r="AI192" s="7" t="s">
        <v>19</v>
      </c>
      <c r="AJ192" s="73" t="s">
        <v>20</v>
      </c>
      <c r="AK192" s="192"/>
      <c r="AL192" s="378">
        <v>0</v>
      </c>
      <c r="AM192" s="378">
        <v>0</v>
      </c>
      <c r="AN192" s="378">
        <v>0</v>
      </c>
      <c r="AO192" s="378">
        <v>0</v>
      </c>
      <c r="AP192" s="378">
        <v>0</v>
      </c>
      <c r="AQ192" s="378">
        <v>0</v>
      </c>
      <c r="AR192" s="378">
        <v>0</v>
      </c>
      <c r="AS192" s="378">
        <v>0</v>
      </c>
      <c r="AT192" s="378">
        <v>0</v>
      </c>
      <c r="AU192" s="378">
        <v>0</v>
      </c>
      <c r="AV192" s="378">
        <v>0</v>
      </c>
      <c r="AW192" s="378">
        <v>0</v>
      </c>
      <c r="AX192" s="350">
        <f t="shared" ref="AX192:AX198" si="600">SUM(AL192:AW192)</f>
        <v>0</v>
      </c>
      <c r="AY192" s="7" t="s">
        <v>19</v>
      </c>
      <c r="AZ192" s="73" t="s">
        <v>20</v>
      </c>
      <c r="BA192" s="192"/>
      <c r="BB192" s="468">
        <v>0</v>
      </c>
      <c r="BC192" s="468">
        <v>0</v>
      </c>
      <c r="BD192" s="468">
        <v>0</v>
      </c>
      <c r="BE192" s="468">
        <v>0</v>
      </c>
      <c r="BF192" s="468">
        <v>0</v>
      </c>
      <c r="BG192" s="468">
        <v>0</v>
      </c>
      <c r="BH192" s="468">
        <v>0</v>
      </c>
      <c r="BI192" s="468">
        <v>0</v>
      </c>
      <c r="BJ192" s="468">
        <v>0</v>
      </c>
      <c r="BK192" s="468">
        <v>0</v>
      </c>
      <c r="BL192" s="468">
        <v>0</v>
      </c>
      <c r="BM192" s="468">
        <v>0</v>
      </c>
      <c r="BN192" s="438">
        <f t="shared" ref="BN192:BN198" si="601">SUM(BB192:BM192)</f>
        <v>0</v>
      </c>
      <c r="BO192" s="7" t="s">
        <v>19</v>
      </c>
      <c r="BP192" s="73" t="s">
        <v>20</v>
      </c>
      <c r="BQ192" s="192"/>
      <c r="BR192" s="468">
        <v>0</v>
      </c>
      <c r="BS192" s="468">
        <v>0</v>
      </c>
      <c r="BT192" s="468">
        <v>0</v>
      </c>
      <c r="BU192" s="468">
        <v>0</v>
      </c>
      <c r="BV192" s="468">
        <v>0</v>
      </c>
      <c r="BW192" s="468">
        <v>0</v>
      </c>
      <c r="BX192" s="468">
        <v>0</v>
      </c>
      <c r="BY192" s="468">
        <v>0</v>
      </c>
      <c r="BZ192" s="468">
        <v>0</v>
      </c>
      <c r="CA192" s="468">
        <v>0</v>
      </c>
      <c r="CB192" s="468">
        <v>0</v>
      </c>
      <c r="CC192" s="468">
        <v>0</v>
      </c>
      <c r="CD192" s="438">
        <f t="shared" ref="CD192:CD198" si="602">SUM(BR192:CC192)</f>
        <v>0</v>
      </c>
    </row>
    <row r="193" spans="2:82" outlineLevel="2" x14ac:dyDescent="0.2">
      <c r="B193" s="51" t="s">
        <v>138</v>
      </c>
      <c r="C193" s="7" t="s">
        <v>19</v>
      </c>
      <c r="D193" s="73" t="s">
        <v>20</v>
      </c>
      <c r="E193" s="192"/>
      <c r="F193" s="194">
        <v>0</v>
      </c>
      <c r="G193" s="194">
        <v>0</v>
      </c>
      <c r="H193" s="194">
        <v>0</v>
      </c>
      <c r="I193" s="194">
        <v>0</v>
      </c>
      <c r="J193" s="194">
        <v>0</v>
      </c>
      <c r="K193" s="194">
        <v>0</v>
      </c>
      <c r="L193" s="194">
        <v>0</v>
      </c>
      <c r="M193" s="194">
        <v>0</v>
      </c>
      <c r="N193" s="194">
        <v>0</v>
      </c>
      <c r="O193" s="194">
        <v>0</v>
      </c>
      <c r="P193" s="194">
        <v>0</v>
      </c>
      <c r="Q193" s="194">
        <v>0</v>
      </c>
      <c r="R193" s="148">
        <f t="shared" si="598"/>
        <v>0</v>
      </c>
      <c r="S193" s="7" t="s">
        <v>19</v>
      </c>
      <c r="T193" s="73" t="s">
        <v>20</v>
      </c>
      <c r="U193" s="192"/>
      <c r="V193" s="266">
        <v>0</v>
      </c>
      <c r="W193" s="266">
        <v>0</v>
      </c>
      <c r="X193" s="266">
        <v>0</v>
      </c>
      <c r="Y193" s="266">
        <v>0</v>
      </c>
      <c r="Z193" s="266">
        <v>0</v>
      </c>
      <c r="AA193" s="266">
        <v>0</v>
      </c>
      <c r="AB193" s="266">
        <v>0</v>
      </c>
      <c r="AC193" s="266">
        <v>0</v>
      </c>
      <c r="AD193" s="266">
        <v>0</v>
      </c>
      <c r="AE193" s="266">
        <v>0</v>
      </c>
      <c r="AF193" s="266">
        <v>0</v>
      </c>
      <c r="AG193" s="266">
        <v>0</v>
      </c>
      <c r="AH193" s="237">
        <f t="shared" si="599"/>
        <v>0</v>
      </c>
      <c r="AI193" s="7" t="s">
        <v>19</v>
      </c>
      <c r="AJ193" s="73" t="s">
        <v>20</v>
      </c>
      <c r="AK193" s="192"/>
      <c r="AL193" s="378">
        <v>0</v>
      </c>
      <c r="AM193" s="378">
        <v>0</v>
      </c>
      <c r="AN193" s="378">
        <v>0</v>
      </c>
      <c r="AO193" s="378">
        <v>0</v>
      </c>
      <c r="AP193" s="378">
        <v>0</v>
      </c>
      <c r="AQ193" s="378">
        <v>0</v>
      </c>
      <c r="AR193" s="378">
        <v>0</v>
      </c>
      <c r="AS193" s="378">
        <v>0</v>
      </c>
      <c r="AT193" s="378">
        <v>0</v>
      </c>
      <c r="AU193" s="378">
        <v>0</v>
      </c>
      <c r="AV193" s="378">
        <v>0</v>
      </c>
      <c r="AW193" s="378">
        <v>0</v>
      </c>
      <c r="AX193" s="350">
        <f t="shared" si="600"/>
        <v>0</v>
      </c>
      <c r="AY193" s="7" t="s">
        <v>19</v>
      </c>
      <c r="AZ193" s="73" t="s">
        <v>20</v>
      </c>
      <c r="BA193" s="192"/>
      <c r="BB193" s="468">
        <v>0</v>
      </c>
      <c r="BC193" s="468">
        <v>0</v>
      </c>
      <c r="BD193" s="468">
        <v>0</v>
      </c>
      <c r="BE193" s="468">
        <v>0</v>
      </c>
      <c r="BF193" s="468">
        <v>0</v>
      </c>
      <c r="BG193" s="468">
        <v>0</v>
      </c>
      <c r="BH193" s="468">
        <v>0</v>
      </c>
      <c r="BI193" s="468">
        <v>0</v>
      </c>
      <c r="BJ193" s="468">
        <v>0</v>
      </c>
      <c r="BK193" s="468">
        <v>0</v>
      </c>
      <c r="BL193" s="468">
        <v>0</v>
      </c>
      <c r="BM193" s="468">
        <v>0</v>
      </c>
      <c r="BN193" s="438">
        <f t="shared" si="601"/>
        <v>0</v>
      </c>
      <c r="BO193" s="7" t="s">
        <v>19</v>
      </c>
      <c r="BP193" s="73" t="s">
        <v>20</v>
      </c>
      <c r="BQ193" s="192"/>
      <c r="BR193" s="468">
        <v>0</v>
      </c>
      <c r="BS193" s="468">
        <v>0</v>
      </c>
      <c r="BT193" s="468">
        <v>0</v>
      </c>
      <c r="BU193" s="468">
        <v>0</v>
      </c>
      <c r="BV193" s="468">
        <v>0</v>
      </c>
      <c r="BW193" s="468">
        <v>0</v>
      </c>
      <c r="BX193" s="468">
        <v>0</v>
      </c>
      <c r="BY193" s="468">
        <v>0</v>
      </c>
      <c r="BZ193" s="468">
        <v>0</v>
      </c>
      <c r="CA193" s="468">
        <v>0</v>
      </c>
      <c r="CB193" s="468">
        <v>0</v>
      </c>
      <c r="CC193" s="468">
        <v>0</v>
      </c>
      <c r="CD193" s="438">
        <f t="shared" si="602"/>
        <v>0</v>
      </c>
    </row>
    <row r="194" spans="2:82" outlineLevel="2" x14ac:dyDescent="0.2">
      <c r="B194" s="51" t="s">
        <v>163</v>
      </c>
      <c r="C194" s="7" t="s">
        <v>19</v>
      </c>
      <c r="D194" s="73" t="s">
        <v>20</v>
      </c>
      <c r="E194" s="192"/>
      <c r="F194" s="194">
        <v>0</v>
      </c>
      <c r="G194" s="194">
        <v>0</v>
      </c>
      <c r="H194" s="194">
        <v>0</v>
      </c>
      <c r="I194" s="194">
        <v>0</v>
      </c>
      <c r="J194" s="194">
        <v>0</v>
      </c>
      <c r="K194" s="194">
        <v>0</v>
      </c>
      <c r="L194" s="194">
        <v>0</v>
      </c>
      <c r="M194" s="194">
        <v>0</v>
      </c>
      <c r="N194" s="194">
        <v>0</v>
      </c>
      <c r="O194" s="194">
        <v>0</v>
      </c>
      <c r="P194" s="194">
        <v>0</v>
      </c>
      <c r="Q194" s="194">
        <v>0</v>
      </c>
      <c r="R194" s="148">
        <f t="shared" si="598"/>
        <v>0</v>
      </c>
      <c r="S194" s="7" t="s">
        <v>19</v>
      </c>
      <c r="T194" s="73" t="s">
        <v>20</v>
      </c>
      <c r="U194" s="192"/>
      <c r="V194" s="266">
        <v>0</v>
      </c>
      <c r="W194" s="266">
        <v>0</v>
      </c>
      <c r="X194" s="266">
        <v>0</v>
      </c>
      <c r="Y194" s="266">
        <v>0</v>
      </c>
      <c r="Z194" s="266">
        <v>0</v>
      </c>
      <c r="AA194" s="266">
        <v>0</v>
      </c>
      <c r="AB194" s="266">
        <v>0</v>
      </c>
      <c r="AC194" s="266">
        <v>0</v>
      </c>
      <c r="AD194" s="266">
        <v>0</v>
      </c>
      <c r="AE194" s="266">
        <v>0</v>
      </c>
      <c r="AF194" s="266">
        <v>0</v>
      </c>
      <c r="AG194" s="266">
        <v>0</v>
      </c>
      <c r="AH194" s="237">
        <f t="shared" si="599"/>
        <v>0</v>
      </c>
      <c r="AI194" s="7" t="s">
        <v>19</v>
      </c>
      <c r="AJ194" s="73" t="s">
        <v>20</v>
      </c>
      <c r="AK194" s="192"/>
      <c r="AL194" s="378">
        <v>0</v>
      </c>
      <c r="AM194" s="378">
        <v>0</v>
      </c>
      <c r="AN194" s="378">
        <v>0</v>
      </c>
      <c r="AO194" s="378">
        <v>0</v>
      </c>
      <c r="AP194" s="378">
        <v>0</v>
      </c>
      <c r="AQ194" s="378">
        <v>0</v>
      </c>
      <c r="AR194" s="378">
        <v>0</v>
      </c>
      <c r="AS194" s="378">
        <v>0</v>
      </c>
      <c r="AT194" s="378">
        <v>0</v>
      </c>
      <c r="AU194" s="378">
        <v>0</v>
      </c>
      <c r="AV194" s="378">
        <v>0</v>
      </c>
      <c r="AW194" s="378">
        <v>0</v>
      </c>
      <c r="AX194" s="350">
        <f t="shared" si="600"/>
        <v>0</v>
      </c>
      <c r="AY194" s="7" t="s">
        <v>19</v>
      </c>
      <c r="AZ194" s="73" t="s">
        <v>20</v>
      </c>
      <c r="BA194" s="192"/>
      <c r="BB194" s="468">
        <v>0</v>
      </c>
      <c r="BC194" s="468">
        <v>0</v>
      </c>
      <c r="BD194" s="468">
        <v>0</v>
      </c>
      <c r="BE194" s="468">
        <v>0</v>
      </c>
      <c r="BF194" s="468">
        <v>0</v>
      </c>
      <c r="BG194" s="468">
        <v>0</v>
      </c>
      <c r="BH194" s="468">
        <v>0</v>
      </c>
      <c r="BI194" s="468">
        <v>0</v>
      </c>
      <c r="BJ194" s="468">
        <v>0</v>
      </c>
      <c r="BK194" s="468">
        <v>0</v>
      </c>
      <c r="BL194" s="468">
        <v>0</v>
      </c>
      <c r="BM194" s="468">
        <v>0</v>
      </c>
      <c r="BN194" s="438">
        <f t="shared" si="601"/>
        <v>0</v>
      </c>
      <c r="BO194" s="7" t="s">
        <v>19</v>
      </c>
      <c r="BP194" s="73" t="s">
        <v>20</v>
      </c>
      <c r="BQ194" s="192"/>
      <c r="BR194" s="468">
        <v>0</v>
      </c>
      <c r="BS194" s="468">
        <v>0</v>
      </c>
      <c r="BT194" s="468">
        <v>0</v>
      </c>
      <c r="BU194" s="468">
        <v>0</v>
      </c>
      <c r="BV194" s="468">
        <v>0</v>
      </c>
      <c r="BW194" s="468">
        <v>0</v>
      </c>
      <c r="BX194" s="468">
        <v>0</v>
      </c>
      <c r="BY194" s="468">
        <v>0</v>
      </c>
      <c r="BZ194" s="468">
        <v>0</v>
      </c>
      <c r="CA194" s="468">
        <v>0</v>
      </c>
      <c r="CB194" s="468">
        <v>0</v>
      </c>
      <c r="CC194" s="468">
        <v>0</v>
      </c>
      <c r="CD194" s="438">
        <f t="shared" si="602"/>
        <v>0</v>
      </c>
    </row>
    <row r="195" spans="2:82" outlineLevel="2" x14ac:dyDescent="0.2">
      <c r="B195" s="51" t="s">
        <v>149</v>
      </c>
      <c r="C195" s="7" t="s">
        <v>19</v>
      </c>
      <c r="D195" s="73" t="s">
        <v>20</v>
      </c>
      <c r="E195" s="192"/>
      <c r="F195" s="194">
        <v>0</v>
      </c>
      <c r="G195" s="194">
        <v>0</v>
      </c>
      <c r="H195" s="194">
        <v>0</v>
      </c>
      <c r="I195" s="194">
        <v>0</v>
      </c>
      <c r="J195" s="194">
        <v>0</v>
      </c>
      <c r="K195" s="194">
        <v>0</v>
      </c>
      <c r="L195" s="194">
        <v>0</v>
      </c>
      <c r="M195" s="194">
        <v>0</v>
      </c>
      <c r="N195" s="194">
        <v>0</v>
      </c>
      <c r="O195" s="194">
        <v>0</v>
      </c>
      <c r="P195" s="194">
        <v>0</v>
      </c>
      <c r="Q195" s="194">
        <v>0</v>
      </c>
      <c r="R195" s="148">
        <f t="shared" si="598"/>
        <v>0</v>
      </c>
      <c r="S195" s="7" t="s">
        <v>19</v>
      </c>
      <c r="T195" s="73" t="s">
        <v>20</v>
      </c>
      <c r="U195" s="192"/>
      <c r="V195" s="266">
        <v>0</v>
      </c>
      <c r="W195" s="266">
        <v>0</v>
      </c>
      <c r="X195" s="266">
        <v>0</v>
      </c>
      <c r="Y195" s="266">
        <v>0</v>
      </c>
      <c r="Z195" s="266">
        <v>0</v>
      </c>
      <c r="AA195" s="266">
        <v>0</v>
      </c>
      <c r="AB195" s="266">
        <v>0</v>
      </c>
      <c r="AC195" s="266">
        <v>0</v>
      </c>
      <c r="AD195" s="266">
        <v>0</v>
      </c>
      <c r="AE195" s="266">
        <v>0</v>
      </c>
      <c r="AF195" s="266">
        <v>0</v>
      </c>
      <c r="AG195" s="266">
        <v>0</v>
      </c>
      <c r="AH195" s="237">
        <f t="shared" si="599"/>
        <v>0</v>
      </c>
      <c r="AI195" s="7" t="s">
        <v>19</v>
      </c>
      <c r="AJ195" s="73" t="s">
        <v>20</v>
      </c>
      <c r="AK195" s="192"/>
      <c r="AL195" s="378">
        <v>0</v>
      </c>
      <c r="AM195" s="378">
        <v>0</v>
      </c>
      <c r="AN195" s="378">
        <v>0</v>
      </c>
      <c r="AO195" s="378">
        <v>0</v>
      </c>
      <c r="AP195" s="378">
        <v>0</v>
      </c>
      <c r="AQ195" s="378">
        <v>0</v>
      </c>
      <c r="AR195" s="378">
        <v>0</v>
      </c>
      <c r="AS195" s="378">
        <v>0</v>
      </c>
      <c r="AT195" s="378">
        <v>0</v>
      </c>
      <c r="AU195" s="378">
        <v>0</v>
      </c>
      <c r="AV195" s="378">
        <v>0</v>
      </c>
      <c r="AW195" s="378">
        <v>0</v>
      </c>
      <c r="AX195" s="350">
        <f t="shared" si="600"/>
        <v>0</v>
      </c>
      <c r="AY195" s="7" t="s">
        <v>19</v>
      </c>
      <c r="AZ195" s="73" t="s">
        <v>20</v>
      </c>
      <c r="BA195" s="192"/>
      <c r="BB195" s="468">
        <v>0</v>
      </c>
      <c r="BC195" s="468">
        <v>0</v>
      </c>
      <c r="BD195" s="468">
        <v>0</v>
      </c>
      <c r="BE195" s="468">
        <v>0</v>
      </c>
      <c r="BF195" s="468">
        <v>0</v>
      </c>
      <c r="BG195" s="468">
        <v>0</v>
      </c>
      <c r="BH195" s="468">
        <v>0</v>
      </c>
      <c r="BI195" s="468">
        <v>0</v>
      </c>
      <c r="BJ195" s="468">
        <v>0</v>
      </c>
      <c r="BK195" s="468">
        <v>0</v>
      </c>
      <c r="BL195" s="468">
        <v>0</v>
      </c>
      <c r="BM195" s="468">
        <v>0</v>
      </c>
      <c r="BN195" s="438">
        <f t="shared" si="601"/>
        <v>0</v>
      </c>
      <c r="BO195" s="7" t="s">
        <v>19</v>
      </c>
      <c r="BP195" s="73" t="s">
        <v>20</v>
      </c>
      <c r="BQ195" s="192"/>
      <c r="BR195" s="468">
        <v>0</v>
      </c>
      <c r="BS195" s="468">
        <v>0</v>
      </c>
      <c r="BT195" s="468">
        <v>0</v>
      </c>
      <c r="BU195" s="468">
        <v>0</v>
      </c>
      <c r="BV195" s="468">
        <v>0</v>
      </c>
      <c r="BW195" s="468">
        <v>0</v>
      </c>
      <c r="BX195" s="468">
        <v>0</v>
      </c>
      <c r="BY195" s="468">
        <v>0</v>
      </c>
      <c r="BZ195" s="468">
        <v>0</v>
      </c>
      <c r="CA195" s="468">
        <v>0</v>
      </c>
      <c r="CB195" s="468">
        <v>0</v>
      </c>
      <c r="CC195" s="468">
        <v>0</v>
      </c>
      <c r="CD195" s="438">
        <f t="shared" si="602"/>
        <v>0</v>
      </c>
    </row>
    <row r="196" spans="2:82" outlineLevel="2" x14ac:dyDescent="0.2">
      <c r="B196" s="51" t="s">
        <v>140</v>
      </c>
      <c r="C196" s="7" t="s">
        <v>54</v>
      </c>
      <c r="D196" s="135">
        <v>0</v>
      </c>
      <c r="E196" s="190"/>
      <c r="F196" s="145">
        <f>$D196</f>
        <v>0</v>
      </c>
      <c r="G196" s="145">
        <f>$D196</f>
        <v>0</v>
      </c>
      <c r="H196" s="145">
        <f t="shared" ref="H196:Q196" si="603">$D196</f>
        <v>0</v>
      </c>
      <c r="I196" s="145">
        <f t="shared" si="603"/>
        <v>0</v>
      </c>
      <c r="J196" s="145">
        <f t="shared" si="603"/>
        <v>0</v>
      </c>
      <c r="K196" s="145">
        <f t="shared" si="603"/>
        <v>0</v>
      </c>
      <c r="L196" s="145">
        <f t="shared" si="603"/>
        <v>0</v>
      </c>
      <c r="M196" s="145">
        <f t="shared" si="603"/>
        <v>0</v>
      </c>
      <c r="N196" s="145">
        <f t="shared" si="603"/>
        <v>0</v>
      </c>
      <c r="O196" s="145">
        <f t="shared" si="603"/>
        <v>0</v>
      </c>
      <c r="P196" s="145">
        <f t="shared" si="603"/>
        <v>0</v>
      </c>
      <c r="Q196" s="145">
        <f t="shared" si="603"/>
        <v>0</v>
      </c>
      <c r="R196" s="148">
        <f t="shared" si="598"/>
        <v>0</v>
      </c>
      <c r="S196" s="7" t="s">
        <v>54</v>
      </c>
      <c r="T196" s="135">
        <v>0</v>
      </c>
      <c r="U196" s="190"/>
      <c r="V196" s="235">
        <f t="shared" ref="V196:AG196" si="604">$D196</f>
        <v>0</v>
      </c>
      <c r="W196" s="235">
        <f t="shared" si="604"/>
        <v>0</v>
      </c>
      <c r="X196" s="235">
        <f t="shared" si="604"/>
        <v>0</v>
      </c>
      <c r="Y196" s="235">
        <f t="shared" si="604"/>
        <v>0</v>
      </c>
      <c r="Z196" s="235">
        <f t="shared" si="604"/>
        <v>0</v>
      </c>
      <c r="AA196" s="235">
        <f t="shared" si="604"/>
        <v>0</v>
      </c>
      <c r="AB196" s="235">
        <f t="shared" si="604"/>
        <v>0</v>
      </c>
      <c r="AC196" s="235">
        <f t="shared" si="604"/>
        <v>0</v>
      </c>
      <c r="AD196" s="235">
        <f t="shared" si="604"/>
        <v>0</v>
      </c>
      <c r="AE196" s="235">
        <f t="shared" si="604"/>
        <v>0</v>
      </c>
      <c r="AF196" s="235">
        <f t="shared" si="604"/>
        <v>0</v>
      </c>
      <c r="AG196" s="235">
        <f t="shared" si="604"/>
        <v>0</v>
      </c>
      <c r="AH196" s="237">
        <f t="shared" si="599"/>
        <v>0</v>
      </c>
      <c r="AI196" s="7" t="s">
        <v>54</v>
      </c>
      <c r="AJ196" s="135">
        <v>0</v>
      </c>
      <c r="AK196" s="190"/>
      <c r="AL196" s="349">
        <f t="shared" ref="AL196:AW196" si="605">$D196</f>
        <v>0</v>
      </c>
      <c r="AM196" s="349">
        <f t="shared" si="605"/>
        <v>0</v>
      </c>
      <c r="AN196" s="349">
        <f t="shared" si="605"/>
        <v>0</v>
      </c>
      <c r="AO196" s="349">
        <f t="shared" si="605"/>
        <v>0</v>
      </c>
      <c r="AP196" s="349">
        <f t="shared" si="605"/>
        <v>0</v>
      </c>
      <c r="AQ196" s="349">
        <f t="shared" si="605"/>
        <v>0</v>
      </c>
      <c r="AR196" s="349">
        <f t="shared" si="605"/>
        <v>0</v>
      </c>
      <c r="AS196" s="349">
        <f t="shared" si="605"/>
        <v>0</v>
      </c>
      <c r="AT196" s="349">
        <f t="shared" si="605"/>
        <v>0</v>
      </c>
      <c r="AU196" s="349">
        <f t="shared" si="605"/>
        <v>0</v>
      </c>
      <c r="AV196" s="349">
        <f t="shared" si="605"/>
        <v>0</v>
      </c>
      <c r="AW196" s="349">
        <f t="shared" si="605"/>
        <v>0</v>
      </c>
      <c r="AX196" s="350">
        <f t="shared" si="600"/>
        <v>0</v>
      </c>
      <c r="AY196" s="7" t="s">
        <v>54</v>
      </c>
      <c r="AZ196" s="135">
        <v>0</v>
      </c>
      <c r="BA196" s="190"/>
      <c r="BB196" s="437">
        <f t="shared" ref="BB196:BM196" si="606">$D196</f>
        <v>0</v>
      </c>
      <c r="BC196" s="437">
        <f t="shared" si="606"/>
        <v>0</v>
      </c>
      <c r="BD196" s="437">
        <f t="shared" si="606"/>
        <v>0</v>
      </c>
      <c r="BE196" s="437">
        <f t="shared" si="606"/>
        <v>0</v>
      </c>
      <c r="BF196" s="437">
        <f t="shared" si="606"/>
        <v>0</v>
      </c>
      <c r="BG196" s="437">
        <f t="shared" si="606"/>
        <v>0</v>
      </c>
      <c r="BH196" s="437">
        <f t="shared" si="606"/>
        <v>0</v>
      </c>
      <c r="BI196" s="437">
        <f t="shared" si="606"/>
        <v>0</v>
      </c>
      <c r="BJ196" s="437">
        <f t="shared" si="606"/>
        <v>0</v>
      </c>
      <c r="BK196" s="437">
        <f t="shared" si="606"/>
        <v>0</v>
      </c>
      <c r="BL196" s="437">
        <f t="shared" si="606"/>
        <v>0</v>
      </c>
      <c r="BM196" s="437">
        <f t="shared" si="606"/>
        <v>0</v>
      </c>
      <c r="BN196" s="438">
        <f t="shared" si="601"/>
        <v>0</v>
      </c>
      <c r="BO196" s="7" t="s">
        <v>54</v>
      </c>
      <c r="BP196" s="135">
        <v>0</v>
      </c>
      <c r="BQ196" s="190"/>
      <c r="BR196" s="437">
        <f t="shared" ref="BR196:CC196" si="607">$D196</f>
        <v>0</v>
      </c>
      <c r="BS196" s="437">
        <f t="shared" si="607"/>
        <v>0</v>
      </c>
      <c r="BT196" s="437">
        <f t="shared" si="607"/>
        <v>0</v>
      </c>
      <c r="BU196" s="437">
        <f t="shared" si="607"/>
        <v>0</v>
      </c>
      <c r="BV196" s="437">
        <f t="shared" si="607"/>
        <v>0</v>
      </c>
      <c r="BW196" s="437">
        <f t="shared" si="607"/>
        <v>0</v>
      </c>
      <c r="BX196" s="437">
        <f t="shared" si="607"/>
        <v>0</v>
      </c>
      <c r="BY196" s="437">
        <f t="shared" si="607"/>
        <v>0</v>
      </c>
      <c r="BZ196" s="437">
        <f t="shared" si="607"/>
        <v>0</v>
      </c>
      <c r="CA196" s="437">
        <f t="shared" si="607"/>
        <v>0</v>
      </c>
      <c r="CB196" s="437">
        <f t="shared" si="607"/>
        <v>0</v>
      </c>
      <c r="CC196" s="437">
        <f t="shared" si="607"/>
        <v>0</v>
      </c>
      <c r="CD196" s="438">
        <f t="shared" si="602"/>
        <v>0</v>
      </c>
    </row>
    <row r="197" spans="2:82" x14ac:dyDescent="0.2">
      <c r="B197" s="14" t="s">
        <v>53</v>
      </c>
      <c r="C197" s="7"/>
      <c r="D197" s="9"/>
      <c r="E197" s="66"/>
      <c r="F197" s="145">
        <f t="shared" ref="F197:Q197" si="608">SUM(F192:F196)</f>
        <v>0</v>
      </c>
      <c r="G197" s="145">
        <f t="shared" si="608"/>
        <v>0</v>
      </c>
      <c r="H197" s="145">
        <f t="shared" si="608"/>
        <v>0</v>
      </c>
      <c r="I197" s="145">
        <f t="shared" si="608"/>
        <v>0</v>
      </c>
      <c r="J197" s="145">
        <f t="shared" si="608"/>
        <v>0</v>
      </c>
      <c r="K197" s="145">
        <f t="shared" si="608"/>
        <v>0</v>
      </c>
      <c r="L197" s="145">
        <f t="shared" si="608"/>
        <v>0</v>
      </c>
      <c r="M197" s="145">
        <f t="shared" si="608"/>
        <v>0</v>
      </c>
      <c r="N197" s="145">
        <f t="shared" si="608"/>
        <v>0</v>
      </c>
      <c r="O197" s="145">
        <f t="shared" si="608"/>
        <v>0</v>
      </c>
      <c r="P197" s="145">
        <f t="shared" si="608"/>
        <v>0</v>
      </c>
      <c r="Q197" s="145">
        <f t="shared" si="608"/>
        <v>0</v>
      </c>
      <c r="R197" s="148">
        <f t="shared" si="598"/>
        <v>0</v>
      </c>
      <c r="S197" s="7"/>
      <c r="T197" s="9"/>
      <c r="U197" s="66"/>
      <c r="V197" s="235">
        <f t="shared" ref="V197:AG197" si="609">SUM(V192:V196)</f>
        <v>0</v>
      </c>
      <c r="W197" s="235">
        <f t="shared" si="609"/>
        <v>0</v>
      </c>
      <c r="X197" s="235">
        <f t="shared" si="609"/>
        <v>0</v>
      </c>
      <c r="Y197" s="235">
        <f t="shared" si="609"/>
        <v>0</v>
      </c>
      <c r="Z197" s="235">
        <f t="shared" si="609"/>
        <v>0</v>
      </c>
      <c r="AA197" s="235">
        <f t="shared" si="609"/>
        <v>0</v>
      </c>
      <c r="AB197" s="235">
        <f t="shared" si="609"/>
        <v>0</v>
      </c>
      <c r="AC197" s="235">
        <f t="shared" si="609"/>
        <v>0</v>
      </c>
      <c r="AD197" s="235">
        <f t="shared" si="609"/>
        <v>0</v>
      </c>
      <c r="AE197" s="235">
        <f t="shared" si="609"/>
        <v>0</v>
      </c>
      <c r="AF197" s="235">
        <f t="shared" si="609"/>
        <v>0</v>
      </c>
      <c r="AG197" s="235">
        <f t="shared" si="609"/>
        <v>0</v>
      </c>
      <c r="AH197" s="237">
        <f t="shared" si="599"/>
        <v>0</v>
      </c>
      <c r="AI197" s="7"/>
      <c r="AJ197" s="9"/>
      <c r="AK197" s="66"/>
      <c r="AL197" s="349">
        <f t="shared" ref="AL197:AW197" si="610">SUM(AL192:AL196)</f>
        <v>0</v>
      </c>
      <c r="AM197" s="349">
        <f t="shared" si="610"/>
        <v>0</v>
      </c>
      <c r="AN197" s="349">
        <f t="shared" si="610"/>
        <v>0</v>
      </c>
      <c r="AO197" s="349">
        <f t="shared" si="610"/>
        <v>0</v>
      </c>
      <c r="AP197" s="349">
        <f t="shared" si="610"/>
        <v>0</v>
      </c>
      <c r="AQ197" s="349">
        <f t="shared" si="610"/>
        <v>0</v>
      </c>
      <c r="AR197" s="349">
        <f t="shared" si="610"/>
        <v>0</v>
      </c>
      <c r="AS197" s="349">
        <f t="shared" si="610"/>
        <v>0</v>
      </c>
      <c r="AT197" s="349">
        <f t="shared" si="610"/>
        <v>0</v>
      </c>
      <c r="AU197" s="349">
        <f t="shared" si="610"/>
        <v>0</v>
      </c>
      <c r="AV197" s="349">
        <f t="shared" si="610"/>
        <v>0</v>
      </c>
      <c r="AW197" s="349">
        <f t="shared" si="610"/>
        <v>0</v>
      </c>
      <c r="AX197" s="350">
        <f t="shared" si="600"/>
        <v>0</v>
      </c>
      <c r="AY197" s="7"/>
      <c r="AZ197" s="9"/>
      <c r="BA197" s="66"/>
      <c r="BB197" s="437">
        <f t="shared" ref="BB197:BM197" si="611">SUM(BB192:BB196)</f>
        <v>0</v>
      </c>
      <c r="BC197" s="437">
        <f t="shared" si="611"/>
        <v>0</v>
      </c>
      <c r="BD197" s="437">
        <f t="shared" si="611"/>
        <v>0</v>
      </c>
      <c r="BE197" s="437">
        <f t="shared" si="611"/>
        <v>0</v>
      </c>
      <c r="BF197" s="437">
        <f t="shared" si="611"/>
        <v>0</v>
      </c>
      <c r="BG197" s="437">
        <f t="shared" si="611"/>
        <v>0</v>
      </c>
      <c r="BH197" s="437">
        <f t="shared" si="611"/>
        <v>0</v>
      </c>
      <c r="BI197" s="437">
        <f t="shared" si="611"/>
        <v>0</v>
      </c>
      <c r="BJ197" s="437">
        <f t="shared" si="611"/>
        <v>0</v>
      </c>
      <c r="BK197" s="437">
        <f t="shared" si="611"/>
        <v>0</v>
      </c>
      <c r="BL197" s="437">
        <f t="shared" si="611"/>
        <v>0</v>
      </c>
      <c r="BM197" s="437">
        <f t="shared" si="611"/>
        <v>0</v>
      </c>
      <c r="BN197" s="438">
        <f t="shared" si="601"/>
        <v>0</v>
      </c>
      <c r="BO197" s="7"/>
      <c r="BP197" s="9"/>
      <c r="BQ197" s="66"/>
      <c r="BR197" s="437">
        <f t="shared" ref="BR197:CC197" si="612">SUM(BR192:BR196)</f>
        <v>0</v>
      </c>
      <c r="BS197" s="437">
        <f t="shared" si="612"/>
        <v>0</v>
      </c>
      <c r="BT197" s="437">
        <f t="shared" si="612"/>
        <v>0</v>
      </c>
      <c r="BU197" s="437">
        <f t="shared" si="612"/>
        <v>0</v>
      </c>
      <c r="BV197" s="437">
        <f t="shared" si="612"/>
        <v>0</v>
      </c>
      <c r="BW197" s="437">
        <f t="shared" si="612"/>
        <v>0</v>
      </c>
      <c r="BX197" s="437">
        <f t="shared" si="612"/>
        <v>0</v>
      </c>
      <c r="BY197" s="437">
        <f t="shared" si="612"/>
        <v>0</v>
      </c>
      <c r="BZ197" s="437">
        <f t="shared" si="612"/>
        <v>0</v>
      </c>
      <c r="CA197" s="437">
        <f t="shared" si="612"/>
        <v>0</v>
      </c>
      <c r="CB197" s="437">
        <f t="shared" si="612"/>
        <v>0</v>
      </c>
      <c r="CC197" s="437">
        <f t="shared" si="612"/>
        <v>0</v>
      </c>
      <c r="CD197" s="438">
        <f t="shared" si="602"/>
        <v>0</v>
      </c>
    </row>
    <row r="198" spans="2:82" x14ac:dyDescent="0.2">
      <c r="B198" s="14" t="s">
        <v>55</v>
      </c>
      <c r="C198" s="7" t="s">
        <v>56</v>
      </c>
      <c r="D198" s="73" t="s">
        <v>20</v>
      </c>
      <c r="E198" s="192"/>
      <c r="F198" s="145">
        <f t="shared" ref="F198:Q198" si="613">F7</f>
        <v>0</v>
      </c>
      <c r="G198" s="145">
        <f t="shared" si="613"/>
        <v>0</v>
      </c>
      <c r="H198" s="145">
        <f t="shared" si="613"/>
        <v>0</v>
      </c>
      <c r="I198" s="145">
        <f t="shared" si="613"/>
        <v>0</v>
      </c>
      <c r="J198" s="145">
        <f t="shared" si="613"/>
        <v>0</v>
      </c>
      <c r="K198" s="145">
        <f t="shared" si="613"/>
        <v>0</v>
      </c>
      <c r="L198" s="145">
        <f t="shared" si="613"/>
        <v>0</v>
      </c>
      <c r="M198" s="145">
        <f t="shared" si="613"/>
        <v>0</v>
      </c>
      <c r="N198" s="145">
        <f t="shared" si="613"/>
        <v>0</v>
      </c>
      <c r="O198" s="145">
        <f t="shared" si="613"/>
        <v>0</v>
      </c>
      <c r="P198" s="145">
        <f t="shared" si="613"/>
        <v>0</v>
      </c>
      <c r="Q198" s="145">
        <f t="shared" si="613"/>
        <v>0</v>
      </c>
      <c r="R198" s="148">
        <f t="shared" si="598"/>
        <v>0</v>
      </c>
      <c r="S198" s="7" t="s">
        <v>56</v>
      </c>
      <c r="T198" s="73" t="s">
        <v>20</v>
      </c>
      <c r="U198" s="192"/>
      <c r="V198" s="235">
        <v>0</v>
      </c>
      <c r="W198" s="235">
        <v>0</v>
      </c>
      <c r="X198" s="235">
        <v>0</v>
      </c>
      <c r="Y198" s="235">
        <v>0</v>
      </c>
      <c r="Z198" s="235">
        <v>0</v>
      </c>
      <c r="AA198" s="235">
        <v>0</v>
      </c>
      <c r="AB198" s="235">
        <v>0</v>
      </c>
      <c r="AC198" s="235">
        <v>0</v>
      </c>
      <c r="AD198" s="235">
        <v>0</v>
      </c>
      <c r="AE198" s="235">
        <v>0</v>
      </c>
      <c r="AF198" s="235">
        <v>0</v>
      </c>
      <c r="AG198" s="235">
        <v>0</v>
      </c>
      <c r="AH198" s="237">
        <f t="shared" si="599"/>
        <v>0</v>
      </c>
      <c r="AI198" s="7" t="s">
        <v>56</v>
      </c>
      <c r="AJ198" s="73" t="s">
        <v>20</v>
      </c>
      <c r="AK198" s="192"/>
      <c r="AL198" s="349">
        <f t="shared" ref="AL198:AW198" si="614">AL7</f>
        <v>35000</v>
      </c>
      <c r="AM198" s="349">
        <f t="shared" si="614"/>
        <v>35000</v>
      </c>
      <c r="AN198" s="349">
        <f t="shared" si="614"/>
        <v>35000</v>
      </c>
      <c r="AO198" s="349">
        <f t="shared" si="614"/>
        <v>35000</v>
      </c>
      <c r="AP198" s="349">
        <f t="shared" si="614"/>
        <v>35000</v>
      </c>
      <c r="AQ198" s="349">
        <f t="shared" si="614"/>
        <v>35000</v>
      </c>
      <c r="AR198" s="349">
        <f t="shared" si="614"/>
        <v>35000</v>
      </c>
      <c r="AS198" s="349">
        <f t="shared" si="614"/>
        <v>35000</v>
      </c>
      <c r="AT198" s="349">
        <f t="shared" si="614"/>
        <v>35000</v>
      </c>
      <c r="AU198" s="349">
        <f t="shared" si="614"/>
        <v>35000</v>
      </c>
      <c r="AV198" s="349">
        <f t="shared" si="614"/>
        <v>35000</v>
      </c>
      <c r="AW198" s="349">
        <f t="shared" si="614"/>
        <v>35000</v>
      </c>
      <c r="AX198" s="350">
        <f t="shared" si="600"/>
        <v>420000</v>
      </c>
      <c r="AY198" s="7" t="s">
        <v>56</v>
      </c>
      <c r="AZ198" s="73" t="s">
        <v>20</v>
      </c>
      <c r="BA198" s="192"/>
      <c r="BB198" s="437">
        <f t="shared" ref="BB198:BM198" si="615">BB7</f>
        <v>87500</v>
      </c>
      <c r="BC198" s="437">
        <f t="shared" si="615"/>
        <v>87500</v>
      </c>
      <c r="BD198" s="437">
        <f t="shared" si="615"/>
        <v>87500</v>
      </c>
      <c r="BE198" s="437">
        <f t="shared" si="615"/>
        <v>87500</v>
      </c>
      <c r="BF198" s="437">
        <f t="shared" si="615"/>
        <v>87500</v>
      </c>
      <c r="BG198" s="437">
        <f t="shared" si="615"/>
        <v>87500</v>
      </c>
      <c r="BH198" s="437">
        <f t="shared" si="615"/>
        <v>87500</v>
      </c>
      <c r="BI198" s="437">
        <f t="shared" si="615"/>
        <v>87500</v>
      </c>
      <c r="BJ198" s="437">
        <f t="shared" si="615"/>
        <v>87500</v>
      </c>
      <c r="BK198" s="437">
        <f t="shared" si="615"/>
        <v>87500</v>
      </c>
      <c r="BL198" s="437">
        <f t="shared" si="615"/>
        <v>87500</v>
      </c>
      <c r="BM198" s="437">
        <f t="shared" si="615"/>
        <v>87500</v>
      </c>
      <c r="BN198" s="438">
        <f t="shared" si="601"/>
        <v>1050000</v>
      </c>
      <c r="BO198" s="7" t="s">
        <v>56</v>
      </c>
      <c r="BP198" s="73" t="s">
        <v>20</v>
      </c>
      <c r="BQ198" s="192"/>
      <c r="BR198" s="437">
        <f t="shared" ref="BR198:CC198" si="616">BR7</f>
        <v>87500</v>
      </c>
      <c r="BS198" s="437">
        <f t="shared" si="616"/>
        <v>87500</v>
      </c>
      <c r="BT198" s="437">
        <f t="shared" si="616"/>
        <v>87500</v>
      </c>
      <c r="BU198" s="437">
        <f t="shared" si="616"/>
        <v>87500</v>
      </c>
      <c r="BV198" s="437">
        <f t="shared" si="616"/>
        <v>87500</v>
      </c>
      <c r="BW198" s="437">
        <f t="shared" si="616"/>
        <v>87500</v>
      </c>
      <c r="BX198" s="437">
        <f t="shared" si="616"/>
        <v>87500</v>
      </c>
      <c r="BY198" s="437">
        <f t="shared" si="616"/>
        <v>87500</v>
      </c>
      <c r="BZ198" s="437">
        <f t="shared" si="616"/>
        <v>87500</v>
      </c>
      <c r="CA198" s="437">
        <f t="shared" si="616"/>
        <v>87500</v>
      </c>
      <c r="CB198" s="437">
        <f t="shared" si="616"/>
        <v>87500</v>
      </c>
      <c r="CC198" s="437">
        <f t="shared" si="616"/>
        <v>87500</v>
      </c>
      <c r="CD198" s="438">
        <f t="shared" si="602"/>
        <v>1050000</v>
      </c>
    </row>
    <row r="199" spans="2:82" outlineLevel="1" x14ac:dyDescent="0.2">
      <c r="B199" s="50" t="s">
        <v>57</v>
      </c>
      <c r="C199" s="7"/>
      <c r="D199" s="9"/>
      <c r="E199" s="66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6"/>
      <c r="R199" s="181"/>
      <c r="S199" s="7"/>
      <c r="T199" s="9"/>
      <c r="U199" s="66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5"/>
      <c r="AH199" s="259"/>
      <c r="AI199" s="7"/>
      <c r="AJ199" s="9"/>
      <c r="AK199" s="66"/>
      <c r="AL199" s="376"/>
      <c r="AM199" s="376"/>
      <c r="AN199" s="376"/>
      <c r="AO199" s="376"/>
      <c r="AP199" s="376"/>
      <c r="AQ199" s="376"/>
      <c r="AR199" s="376"/>
      <c r="AS199" s="376"/>
      <c r="AT199" s="376"/>
      <c r="AU199" s="376"/>
      <c r="AV199" s="376"/>
      <c r="AW199" s="377"/>
      <c r="AX199" s="371"/>
      <c r="AY199" s="7"/>
      <c r="AZ199" s="9"/>
      <c r="BA199" s="66"/>
      <c r="BB199" s="465"/>
      <c r="BC199" s="465"/>
      <c r="BD199" s="465"/>
      <c r="BE199" s="465"/>
      <c r="BF199" s="465"/>
      <c r="BG199" s="465"/>
      <c r="BH199" s="465"/>
      <c r="BI199" s="465"/>
      <c r="BJ199" s="465"/>
      <c r="BK199" s="465"/>
      <c r="BL199" s="465"/>
      <c r="BM199" s="466"/>
      <c r="BN199" s="460"/>
      <c r="BO199" s="7"/>
      <c r="BP199" s="9"/>
      <c r="BQ199" s="66"/>
      <c r="BR199" s="465"/>
      <c r="BS199" s="465"/>
      <c r="BT199" s="465"/>
      <c r="BU199" s="465"/>
      <c r="BV199" s="465"/>
      <c r="BW199" s="465"/>
      <c r="BX199" s="465"/>
      <c r="BY199" s="465"/>
      <c r="BZ199" s="465"/>
      <c r="CA199" s="465"/>
      <c r="CB199" s="465"/>
      <c r="CC199" s="466"/>
      <c r="CD199" s="460"/>
    </row>
    <row r="200" spans="2:82" outlineLevel="1" x14ac:dyDescent="0.2">
      <c r="B200" s="52" t="s">
        <v>58</v>
      </c>
      <c r="C200" s="7" t="s">
        <v>59</v>
      </c>
      <c r="D200" s="174">
        <v>0</v>
      </c>
      <c r="E200" s="139"/>
      <c r="F200" s="145">
        <f>$D200*F$126</f>
        <v>0</v>
      </c>
      <c r="G200" s="145">
        <f>$D200*G$126</f>
        <v>0</v>
      </c>
      <c r="H200" s="145">
        <f t="shared" ref="H200:Q209" si="617">$D200*H$126</f>
        <v>0</v>
      </c>
      <c r="I200" s="145">
        <f t="shared" si="617"/>
        <v>0</v>
      </c>
      <c r="J200" s="145">
        <f t="shared" si="617"/>
        <v>0</v>
      </c>
      <c r="K200" s="145">
        <f t="shared" si="617"/>
        <v>0</v>
      </c>
      <c r="L200" s="145">
        <f t="shared" si="617"/>
        <v>0</v>
      </c>
      <c r="M200" s="145">
        <f t="shared" si="617"/>
        <v>0</v>
      </c>
      <c r="N200" s="145">
        <f t="shared" si="617"/>
        <v>0</v>
      </c>
      <c r="O200" s="145">
        <f t="shared" si="617"/>
        <v>0</v>
      </c>
      <c r="P200" s="145">
        <f t="shared" si="617"/>
        <v>0</v>
      </c>
      <c r="Q200" s="145">
        <f t="shared" si="617"/>
        <v>0</v>
      </c>
      <c r="R200" s="148">
        <f t="shared" ref="R200:R218" si="618">SUM(F200:Q200)</f>
        <v>0</v>
      </c>
      <c r="S200" s="7" t="s">
        <v>59</v>
      </c>
      <c r="T200" s="174">
        <v>0</v>
      </c>
      <c r="U200" s="139"/>
      <c r="V200" s="235">
        <f>$T200*V$126</f>
        <v>0</v>
      </c>
      <c r="W200" s="235">
        <f t="shared" ref="W200:AG202" si="619">$T200*W$126</f>
        <v>0</v>
      </c>
      <c r="X200" s="235">
        <f t="shared" si="619"/>
        <v>0</v>
      </c>
      <c r="Y200" s="235">
        <f t="shared" si="619"/>
        <v>0</v>
      </c>
      <c r="Z200" s="235">
        <f t="shared" si="619"/>
        <v>0</v>
      </c>
      <c r="AA200" s="235">
        <f t="shared" si="619"/>
        <v>0</v>
      </c>
      <c r="AB200" s="235">
        <f t="shared" si="619"/>
        <v>0</v>
      </c>
      <c r="AC200" s="235">
        <f t="shared" si="619"/>
        <v>0</v>
      </c>
      <c r="AD200" s="235">
        <f t="shared" si="619"/>
        <v>0</v>
      </c>
      <c r="AE200" s="235">
        <f t="shared" si="619"/>
        <v>0</v>
      </c>
      <c r="AF200" s="235">
        <f t="shared" si="619"/>
        <v>0</v>
      </c>
      <c r="AG200" s="235">
        <f t="shared" si="619"/>
        <v>0</v>
      </c>
      <c r="AH200" s="237">
        <f t="shared" ref="AH200:AH209" si="620">SUM(V200:AG200)</f>
        <v>0</v>
      </c>
      <c r="AI200" s="7" t="s">
        <v>59</v>
      </c>
      <c r="AJ200" s="174">
        <v>0</v>
      </c>
      <c r="AK200" s="139"/>
      <c r="AL200" s="349">
        <f>$AJ200*AL$126</f>
        <v>0</v>
      </c>
      <c r="AM200" s="349">
        <f t="shared" ref="AM200:AW202" si="621">$AJ200*AM$126</f>
        <v>0</v>
      </c>
      <c r="AN200" s="349">
        <f t="shared" si="621"/>
        <v>0</v>
      </c>
      <c r="AO200" s="349">
        <f t="shared" si="621"/>
        <v>0</v>
      </c>
      <c r="AP200" s="349">
        <f t="shared" si="621"/>
        <v>0</v>
      </c>
      <c r="AQ200" s="349">
        <f t="shared" si="621"/>
        <v>0</v>
      </c>
      <c r="AR200" s="349">
        <f t="shared" si="621"/>
        <v>0</v>
      </c>
      <c r="AS200" s="349">
        <f t="shared" si="621"/>
        <v>0</v>
      </c>
      <c r="AT200" s="349">
        <f t="shared" si="621"/>
        <v>0</v>
      </c>
      <c r="AU200" s="349">
        <f t="shared" si="621"/>
        <v>0</v>
      </c>
      <c r="AV200" s="349">
        <f t="shared" si="621"/>
        <v>0</v>
      </c>
      <c r="AW200" s="349">
        <f t="shared" si="621"/>
        <v>0</v>
      </c>
      <c r="AX200" s="350">
        <f t="shared" ref="AX200:AX209" si="622">SUM(AL200:AW200)</f>
        <v>0</v>
      </c>
      <c r="AY200" s="7" t="s">
        <v>59</v>
      </c>
      <c r="AZ200" s="174">
        <v>0</v>
      </c>
      <c r="BA200" s="139"/>
      <c r="BB200" s="437">
        <f>$AZ200*BB$126</f>
        <v>0</v>
      </c>
      <c r="BC200" s="437">
        <f t="shared" ref="BC200:BM202" si="623">$AZ200*BC$126</f>
        <v>0</v>
      </c>
      <c r="BD200" s="437">
        <f t="shared" si="623"/>
        <v>0</v>
      </c>
      <c r="BE200" s="437">
        <f t="shared" si="623"/>
        <v>0</v>
      </c>
      <c r="BF200" s="437">
        <f t="shared" si="623"/>
        <v>0</v>
      </c>
      <c r="BG200" s="437">
        <f t="shared" si="623"/>
        <v>0</v>
      </c>
      <c r="BH200" s="437">
        <f t="shared" si="623"/>
        <v>0</v>
      </c>
      <c r="BI200" s="437">
        <f t="shared" si="623"/>
        <v>0</v>
      </c>
      <c r="BJ200" s="437">
        <f t="shared" si="623"/>
        <v>0</v>
      </c>
      <c r="BK200" s="437">
        <f t="shared" si="623"/>
        <v>0</v>
      </c>
      <c r="BL200" s="437">
        <f t="shared" si="623"/>
        <v>0</v>
      </c>
      <c r="BM200" s="437">
        <f t="shared" si="623"/>
        <v>0</v>
      </c>
      <c r="BN200" s="438">
        <f t="shared" ref="BN200:BN209" si="624">SUM(BB200:BM200)</f>
        <v>0</v>
      </c>
      <c r="BO200" s="7" t="s">
        <v>59</v>
      </c>
      <c r="BP200" s="174">
        <v>0</v>
      </c>
      <c r="BQ200" s="139"/>
      <c r="BR200" s="437">
        <f>$BP200*BR$126</f>
        <v>0</v>
      </c>
      <c r="BS200" s="437">
        <f t="shared" ref="BS200:CC202" si="625">$BP200*BS$126</f>
        <v>0</v>
      </c>
      <c r="BT200" s="437">
        <f t="shared" si="625"/>
        <v>0</v>
      </c>
      <c r="BU200" s="437">
        <f t="shared" si="625"/>
        <v>0</v>
      </c>
      <c r="BV200" s="437">
        <f t="shared" si="625"/>
        <v>0</v>
      </c>
      <c r="BW200" s="437">
        <f t="shared" si="625"/>
        <v>0</v>
      </c>
      <c r="BX200" s="437">
        <f t="shared" si="625"/>
        <v>0</v>
      </c>
      <c r="BY200" s="437">
        <f t="shared" si="625"/>
        <v>0</v>
      </c>
      <c r="BZ200" s="437">
        <f t="shared" si="625"/>
        <v>0</v>
      </c>
      <c r="CA200" s="437">
        <f t="shared" si="625"/>
        <v>0</v>
      </c>
      <c r="CB200" s="437">
        <f t="shared" si="625"/>
        <v>0</v>
      </c>
      <c r="CC200" s="437">
        <f t="shared" si="625"/>
        <v>0</v>
      </c>
      <c r="CD200" s="438">
        <f t="shared" ref="CD200:CD218" si="626">SUM(BR200:CC200)</f>
        <v>0</v>
      </c>
    </row>
    <row r="201" spans="2:82" outlineLevel="1" x14ac:dyDescent="0.2">
      <c r="B201" s="52" t="s">
        <v>60</v>
      </c>
      <c r="C201" s="7" t="s">
        <v>59</v>
      </c>
      <c r="D201" s="174">
        <v>0</v>
      </c>
      <c r="E201" s="139"/>
      <c r="F201" s="145">
        <f t="shared" ref="F201:G209" si="627">$D201*F$126</f>
        <v>0</v>
      </c>
      <c r="G201" s="145">
        <f t="shared" si="627"/>
        <v>0</v>
      </c>
      <c r="H201" s="145">
        <f t="shared" si="617"/>
        <v>0</v>
      </c>
      <c r="I201" s="145">
        <f t="shared" si="617"/>
        <v>0</v>
      </c>
      <c r="J201" s="145">
        <f t="shared" si="617"/>
        <v>0</v>
      </c>
      <c r="K201" s="145">
        <f t="shared" si="617"/>
        <v>0</v>
      </c>
      <c r="L201" s="145">
        <f t="shared" si="617"/>
        <v>0</v>
      </c>
      <c r="M201" s="145">
        <f t="shared" si="617"/>
        <v>0</v>
      </c>
      <c r="N201" s="145">
        <f t="shared" si="617"/>
        <v>0</v>
      </c>
      <c r="O201" s="145">
        <f t="shared" si="617"/>
        <v>0</v>
      </c>
      <c r="P201" s="145">
        <f t="shared" si="617"/>
        <v>0</v>
      </c>
      <c r="Q201" s="145">
        <f t="shared" si="617"/>
        <v>0</v>
      </c>
      <c r="R201" s="148">
        <f t="shared" si="618"/>
        <v>0</v>
      </c>
      <c r="S201" s="7" t="s">
        <v>59</v>
      </c>
      <c r="T201" s="174">
        <v>0</v>
      </c>
      <c r="U201" s="139"/>
      <c r="V201" s="235">
        <f>$T201*V$126</f>
        <v>0</v>
      </c>
      <c r="W201" s="235">
        <f t="shared" si="619"/>
        <v>0</v>
      </c>
      <c r="X201" s="235">
        <f t="shared" si="619"/>
        <v>0</v>
      </c>
      <c r="Y201" s="235">
        <f t="shared" si="619"/>
        <v>0</v>
      </c>
      <c r="Z201" s="235">
        <f t="shared" si="619"/>
        <v>0</v>
      </c>
      <c r="AA201" s="235">
        <f t="shared" si="619"/>
        <v>0</v>
      </c>
      <c r="AB201" s="235">
        <f t="shared" si="619"/>
        <v>0</v>
      </c>
      <c r="AC201" s="235">
        <f t="shared" si="619"/>
        <v>0</v>
      </c>
      <c r="AD201" s="235">
        <f t="shared" si="619"/>
        <v>0</v>
      </c>
      <c r="AE201" s="235">
        <f t="shared" si="619"/>
        <v>0</v>
      </c>
      <c r="AF201" s="235">
        <f t="shared" si="619"/>
        <v>0</v>
      </c>
      <c r="AG201" s="235">
        <f t="shared" si="619"/>
        <v>0</v>
      </c>
      <c r="AH201" s="237">
        <f t="shared" si="620"/>
        <v>0</v>
      </c>
      <c r="AI201" s="7" t="s">
        <v>59</v>
      </c>
      <c r="AJ201" s="174">
        <v>0</v>
      </c>
      <c r="AK201" s="139"/>
      <c r="AL201" s="349">
        <f>$AJ201*AL$126</f>
        <v>0</v>
      </c>
      <c r="AM201" s="349">
        <f t="shared" si="621"/>
        <v>0</v>
      </c>
      <c r="AN201" s="349">
        <f t="shared" si="621"/>
        <v>0</v>
      </c>
      <c r="AO201" s="349">
        <f t="shared" si="621"/>
        <v>0</v>
      </c>
      <c r="AP201" s="349">
        <f t="shared" si="621"/>
        <v>0</v>
      </c>
      <c r="AQ201" s="349">
        <f t="shared" si="621"/>
        <v>0</v>
      </c>
      <c r="AR201" s="349">
        <f t="shared" si="621"/>
        <v>0</v>
      </c>
      <c r="AS201" s="349">
        <f t="shared" si="621"/>
        <v>0</v>
      </c>
      <c r="AT201" s="349">
        <f t="shared" si="621"/>
        <v>0</v>
      </c>
      <c r="AU201" s="349">
        <f t="shared" si="621"/>
        <v>0</v>
      </c>
      <c r="AV201" s="349">
        <f t="shared" si="621"/>
        <v>0</v>
      </c>
      <c r="AW201" s="349">
        <f t="shared" si="621"/>
        <v>0</v>
      </c>
      <c r="AX201" s="350">
        <f t="shared" si="622"/>
        <v>0</v>
      </c>
      <c r="AY201" s="7" t="s">
        <v>59</v>
      </c>
      <c r="AZ201" s="174">
        <v>150</v>
      </c>
      <c r="BA201" s="139"/>
      <c r="BB201" s="437">
        <f>$AZ201*BB$126</f>
        <v>7500</v>
      </c>
      <c r="BC201" s="437">
        <f t="shared" si="623"/>
        <v>7500</v>
      </c>
      <c r="BD201" s="437">
        <f t="shared" si="623"/>
        <v>7500</v>
      </c>
      <c r="BE201" s="437">
        <f t="shared" si="623"/>
        <v>7500</v>
      </c>
      <c r="BF201" s="437">
        <f t="shared" si="623"/>
        <v>7500</v>
      </c>
      <c r="BG201" s="437">
        <f t="shared" si="623"/>
        <v>7500</v>
      </c>
      <c r="BH201" s="437">
        <f t="shared" si="623"/>
        <v>7500</v>
      </c>
      <c r="BI201" s="437">
        <f t="shared" si="623"/>
        <v>7500</v>
      </c>
      <c r="BJ201" s="437">
        <f t="shared" si="623"/>
        <v>7500</v>
      </c>
      <c r="BK201" s="437">
        <f t="shared" si="623"/>
        <v>7500</v>
      </c>
      <c r="BL201" s="437">
        <f t="shared" si="623"/>
        <v>7500</v>
      </c>
      <c r="BM201" s="437">
        <f t="shared" si="623"/>
        <v>7500</v>
      </c>
      <c r="BN201" s="438">
        <f t="shared" si="624"/>
        <v>90000</v>
      </c>
      <c r="BO201" s="7" t="s">
        <v>59</v>
      </c>
      <c r="BP201" s="174">
        <v>150</v>
      </c>
      <c r="BQ201" s="139"/>
      <c r="BR201" s="437">
        <f>$BP201*BR$126</f>
        <v>7500</v>
      </c>
      <c r="BS201" s="437">
        <f t="shared" si="625"/>
        <v>7500</v>
      </c>
      <c r="BT201" s="437">
        <f t="shared" si="625"/>
        <v>7500</v>
      </c>
      <c r="BU201" s="437">
        <f t="shared" si="625"/>
        <v>7500</v>
      </c>
      <c r="BV201" s="437">
        <f t="shared" si="625"/>
        <v>7500</v>
      </c>
      <c r="BW201" s="437">
        <f t="shared" si="625"/>
        <v>7500</v>
      </c>
      <c r="BX201" s="437">
        <f t="shared" si="625"/>
        <v>7500</v>
      </c>
      <c r="BY201" s="437">
        <f t="shared" si="625"/>
        <v>7500</v>
      </c>
      <c r="BZ201" s="437">
        <f t="shared" si="625"/>
        <v>7500</v>
      </c>
      <c r="CA201" s="437">
        <f t="shared" si="625"/>
        <v>7500</v>
      </c>
      <c r="CB201" s="437">
        <f t="shared" si="625"/>
        <v>7500</v>
      </c>
      <c r="CC201" s="437">
        <f t="shared" si="625"/>
        <v>7500</v>
      </c>
      <c r="CD201" s="438">
        <f t="shared" si="626"/>
        <v>90000</v>
      </c>
    </row>
    <row r="202" spans="2:82" outlineLevel="1" x14ac:dyDescent="0.2">
      <c r="B202" s="52" t="s">
        <v>61</v>
      </c>
      <c r="C202" s="7" t="s">
        <v>59</v>
      </c>
      <c r="D202" s="174">
        <v>0</v>
      </c>
      <c r="E202" s="139"/>
      <c r="F202" s="145">
        <f t="shared" si="627"/>
        <v>0</v>
      </c>
      <c r="G202" s="145">
        <f t="shared" si="627"/>
        <v>0</v>
      </c>
      <c r="H202" s="145">
        <f t="shared" si="617"/>
        <v>0</v>
      </c>
      <c r="I202" s="145">
        <f t="shared" si="617"/>
        <v>0</v>
      </c>
      <c r="J202" s="145">
        <f t="shared" si="617"/>
        <v>0</v>
      </c>
      <c r="K202" s="145">
        <f t="shared" si="617"/>
        <v>0</v>
      </c>
      <c r="L202" s="145">
        <f t="shared" si="617"/>
        <v>0</v>
      </c>
      <c r="M202" s="145">
        <f t="shared" si="617"/>
        <v>0</v>
      </c>
      <c r="N202" s="145">
        <f t="shared" si="617"/>
        <v>0</v>
      </c>
      <c r="O202" s="145">
        <f t="shared" si="617"/>
        <v>0</v>
      </c>
      <c r="P202" s="145">
        <f t="shared" si="617"/>
        <v>0</v>
      </c>
      <c r="Q202" s="145">
        <f t="shared" si="617"/>
        <v>0</v>
      </c>
      <c r="R202" s="148">
        <f t="shared" si="618"/>
        <v>0</v>
      </c>
      <c r="S202" s="7" t="s">
        <v>59</v>
      </c>
      <c r="T202" s="174">
        <v>0</v>
      </c>
      <c r="U202" s="139"/>
      <c r="V202" s="235">
        <f>$T202*V$126</f>
        <v>0</v>
      </c>
      <c r="W202" s="235">
        <f t="shared" si="619"/>
        <v>0</v>
      </c>
      <c r="X202" s="235">
        <f t="shared" si="619"/>
        <v>0</v>
      </c>
      <c r="Y202" s="235">
        <f t="shared" si="619"/>
        <v>0</v>
      </c>
      <c r="Z202" s="235">
        <f t="shared" si="619"/>
        <v>0</v>
      </c>
      <c r="AA202" s="235">
        <f t="shared" si="619"/>
        <v>0</v>
      </c>
      <c r="AB202" s="235">
        <f t="shared" si="619"/>
        <v>0</v>
      </c>
      <c r="AC202" s="235">
        <f t="shared" si="619"/>
        <v>0</v>
      </c>
      <c r="AD202" s="235">
        <f t="shared" si="619"/>
        <v>0</v>
      </c>
      <c r="AE202" s="235">
        <f t="shared" si="619"/>
        <v>0</v>
      </c>
      <c r="AF202" s="235">
        <f t="shared" si="619"/>
        <v>0</v>
      </c>
      <c r="AG202" s="235">
        <f t="shared" si="619"/>
        <v>0</v>
      </c>
      <c r="AH202" s="237">
        <f t="shared" si="620"/>
        <v>0</v>
      </c>
      <c r="AI202" s="7" t="s">
        <v>59</v>
      </c>
      <c r="AJ202" s="174">
        <v>0</v>
      </c>
      <c r="AK202" s="139"/>
      <c r="AL202" s="349">
        <f>$AJ202*AL$126</f>
        <v>0</v>
      </c>
      <c r="AM202" s="349">
        <f t="shared" si="621"/>
        <v>0</v>
      </c>
      <c r="AN202" s="349">
        <f t="shared" si="621"/>
        <v>0</v>
      </c>
      <c r="AO202" s="349">
        <f t="shared" si="621"/>
        <v>0</v>
      </c>
      <c r="AP202" s="349">
        <f t="shared" si="621"/>
        <v>0</v>
      </c>
      <c r="AQ202" s="349">
        <f t="shared" si="621"/>
        <v>0</v>
      </c>
      <c r="AR202" s="349">
        <f t="shared" si="621"/>
        <v>0</v>
      </c>
      <c r="AS202" s="349">
        <f t="shared" si="621"/>
        <v>0</v>
      </c>
      <c r="AT202" s="349">
        <f t="shared" si="621"/>
        <v>0</v>
      </c>
      <c r="AU202" s="349">
        <f t="shared" si="621"/>
        <v>0</v>
      </c>
      <c r="AV202" s="349">
        <f t="shared" si="621"/>
        <v>0</v>
      </c>
      <c r="AW202" s="349">
        <f t="shared" si="621"/>
        <v>0</v>
      </c>
      <c r="AX202" s="350">
        <f t="shared" si="622"/>
        <v>0</v>
      </c>
      <c r="AY202" s="7" t="s">
        <v>59</v>
      </c>
      <c r="AZ202" s="174">
        <v>500</v>
      </c>
      <c r="BA202" s="139"/>
      <c r="BB202" s="437">
        <f>$AZ202*BB$126</f>
        <v>25000</v>
      </c>
      <c r="BC202" s="437">
        <f t="shared" si="623"/>
        <v>25000</v>
      </c>
      <c r="BD202" s="437">
        <f t="shared" si="623"/>
        <v>25000</v>
      </c>
      <c r="BE202" s="437">
        <f t="shared" si="623"/>
        <v>25000</v>
      </c>
      <c r="BF202" s="437">
        <f t="shared" si="623"/>
        <v>25000</v>
      </c>
      <c r="BG202" s="437">
        <f t="shared" si="623"/>
        <v>25000</v>
      </c>
      <c r="BH202" s="437">
        <f t="shared" si="623"/>
        <v>25000</v>
      </c>
      <c r="BI202" s="437">
        <f t="shared" si="623"/>
        <v>25000</v>
      </c>
      <c r="BJ202" s="437">
        <f t="shared" si="623"/>
        <v>25000</v>
      </c>
      <c r="BK202" s="437">
        <f t="shared" si="623"/>
        <v>25000</v>
      </c>
      <c r="BL202" s="437">
        <f t="shared" si="623"/>
        <v>25000</v>
      </c>
      <c r="BM202" s="437">
        <f t="shared" si="623"/>
        <v>25000</v>
      </c>
      <c r="BN202" s="438">
        <f t="shared" si="624"/>
        <v>300000</v>
      </c>
      <c r="BO202" s="7" t="s">
        <v>59</v>
      </c>
      <c r="BP202" s="174">
        <v>500</v>
      </c>
      <c r="BQ202" s="139"/>
      <c r="BR202" s="437">
        <f>$BP202*BR$126</f>
        <v>25000</v>
      </c>
      <c r="BS202" s="437">
        <f t="shared" si="625"/>
        <v>25000</v>
      </c>
      <c r="BT202" s="437">
        <f t="shared" si="625"/>
        <v>25000</v>
      </c>
      <c r="BU202" s="437">
        <f t="shared" si="625"/>
        <v>25000</v>
      </c>
      <c r="BV202" s="437">
        <f t="shared" si="625"/>
        <v>25000</v>
      </c>
      <c r="BW202" s="437">
        <f t="shared" si="625"/>
        <v>25000</v>
      </c>
      <c r="BX202" s="437">
        <f t="shared" si="625"/>
        <v>25000</v>
      </c>
      <c r="BY202" s="437">
        <f t="shared" si="625"/>
        <v>25000</v>
      </c>
      <c r="BZ202" s="437">
        <f t="shared" si="625"/>
        <v>25000</v>
      </c>
      <c r="CA202" s="437">
        <f t="shared" si="625"/>
        <v>25000</v>
      </c>
      <c r="CB202" s="437">
        <f t="shared" si="625"/>
        <v>25000</v>
      </c>
      <c r="CC202" s="437">
        <f t="shared" si="625"/>
        <v>25000</v>
      </c>
      <c r="CD202" s="438">
        <f t="shared" si="626"/>
        <v>300000</v>
      </c>
    </row>
    <row r="203" spans="2:82" outlineLevel="1" x14ac:dyDescent="0.2">
      <c r="B203" s="52" t="s">
        <v>62</v>
      </c>
      <c r="C203" s="7" t="s">
        <v>24</v>
      </c>
      <c r="D203" s="174">
        <v>1000</v>
      </c>
      <c r="E203" s="139"/>
      <c r="F203" s="145">
        <v>0</v>
      </c>
      <c r="G203" s="145">
        <v>0</v>
      </c>
      <c r="H203" s="145">
        <v>0</v>
      </c>
      <c r="I203" s="145">
        <v>0</v>
      </c>
      <c r="J203" s="145">
        <v>0</v>
      </c>
      <c r="K203" s="145">
        <v>0</v>
      </c>
      <c r="L203" s="145">
        <v>0</v>
      </c>
      <c r="M203" s="145">
        <v>0</v>
      </c>
      <c r="N203" s="145">
        <v>0</v>
      </c>
      <c r="O203" s="145">
        <v>500</v>
      </c>
      <c r="P203" s="145">
        <v>500</v>
      </c>
      <c r="Q203" s="145">
        <v>500</v>
      </c>
      <c r="R203" s="148">
        <f t="shared" si="618"/>
        <v>1500</v>
      </c>
      <c r="S203" s="7" t="s">
        <v>24</v>
      </c>
      <c r="T203" s="174">
        <v>5000</v>
      </c>
      <c r="U203" s="139"/>
      <c r="V203" s="235">
        <v>800</v>
      </c>
      <c r="W203" s="235">
        <v>800</v>
      </c>
      <c r="X203" s="235">
        <v>800</v>
      </c>
      <c r="Y203" s="235">
        <v>800</v>
      </c>
      <c r="Z203" s="235">
        <v>800</v>
      </c>
      <c r="AA203" s="235">
        <v>800</v>
      </c>
      <c r="AB203" s="235">
        <f t="shared" ref="AB203:AG203" si="628">$T$203</f>
        <v>5000</v>
      </c>
      <c r="AC203" s="235">
        <f t="shared" si="628"/>
        <v>5000</v>
      </c>
      <c r="AD203" s="235">
        <f t="shared" si="628"/>
        <v>5000</v>
      </c>
      <c r="AE203" s="235">
        <f t="shared" si="628"/>
        <v>5000</v>
      </c>
      <c r="AF203" s="235">
        <f t="shared" si="628"/>
        <v>5000</v>
      </c>
      <c r="AG203" s="235">
        <f t="shared" si="628"/>
        <v>5000</v>
      </c>
      <c r="AH203" s="237">
        <f t="shared" si="620"/>
        <v>34800</v>
      </c>
      <c r="AI203" s="7" t="s">
        <v>24</v>
      </c>
      <c r="AJ203" s="174">
        <v>7000</v>
      </c>
      <c r="AK203" s="139"/>
      <c r="AL203" s="349">
        <f t="shared" ref="AL203:AW203" si="629">$AJ$203</f>
        <v>7000</v>
      </c>
      <c r="AM203" s="349">
        <f t="shared" si="629"/>
        <v>7000</v>
      </c>
      <c r="AN203" s="349">
        <f t="shared" si="629"/>
        <v>7000</v>
      </c>
      <c r="AO203" s="349">
        <f t="shared" si="629"/>
        <v>7000</v>
      </c>
      <c r="AP203" s="349">
        <f t="shared" si="629"/>
        <v>7000</v>
      </c>
      <c r="AQ203" s="349">
        <f t="shared" si="629"/>
        <v>7000</v>
      </c>
      <c r="AR203" s="349">
        <f t="shared" si="629"/>
        <v>7000</v>
      </c>
      <c r="AS203" s="349">
        <f t="shared" si="629"/>
        <v>7000</v>
      </c>
      <c r="AT203" s="349">
        <f t="shared" si="629"/>
        <v>7000</v>
      </c>
      <c r="AU203" s="349">
        <f t="shared" si="629"/>
        <v>7000</v>
      </c>
      <c r="AV203" s="349">
        <f t="shared" si="629"/>
        <v>7000</v>
      </c>
      <c r="AW203" s="349">
        <f t="shared" si="629"/>
        <v>7000</v>
      </c>
      <c r="AX203" s="350">
        <f t="shared" si="622"/>
        <v>84000</v>
      </c>
      <c r="AY203" s="7" t="s">
        <v>24</v>
      </c>
      <c r="AZ203" s="174">
        <v>15000</v>
      </c>
      <c r="BA203" s="139"/>
      <c r="BB203" s="437">
        <f>$AZ$203</f>
        <v>15000</v>
      </c>
      <c r="BC203" s="437">
        <f t="shared" ref="BC203:BM203" si="630">$AZ$203</f>
        <v>15000</v>
      </c>
      <c r="BD203" s="437">
        <f t="shared" si="630"/>
        <v>15000</v>
      </c>
      <c r="BE203" s="437">
        <f t="shared" si="630"/>
        <v>15000</v>
      </c>
      <c r="BF203" s="437">
        <f t="shared" si="630"/>
        <v>15000</v>
      </c>
      <c r="BG203" s="437">
        <f t="shared" si="630"/>
        <v>15000</v>
      </c>
      <c r="BH203" s="437">
        <f t="shared" si="630"/>
        <v>15000</v>
      </c>
      <c r="BI203" s="437">
        <f t="shared" si="630"/>
        <v>15000</v>
      </c>
      <c r="BJ203" s="437">
        <f t="shared" si="630"/>
        <v>15000</v>
      </c>
      <c r="BK203" s="437">
        <f t="shared" si="630"/>
        <v>15000</v>
      </c>
      <c r="BL203" s="437">
        <f t="shared" si="630"/>
        <v>15000</v>
      </c>
      <c r="BM203" s="437">
        <f t="shared" si="630"/>
        <v>15000</v>
      </c>
      <c r="BN203" s="438">
        <f t="shared" si="624"/>
        <v>180000</v>
      </c>
      <c r="BO203" s="7" t="s">
        <v>24</v>
      </c>
      <c r="BP203" s="174">
        <v>15000</v>
      </c>
      <c r="BQ203" s="139"/>
      <c r="BR203" s="437">
        <f>$BP$203</f>
        <v>15000</v>
      </c>
      <c r="BS203" s="437">
        <f t="shared" ref="BS203:CC203" si="631">$BP$203</f>
        <v>15000</v>
      </c>
      <c r="BT203" s="437">
        <f t="shared" si="631"/>
        <v>15000</v>
      </c>
      <c r="BU203" s="437">
        <f t="shared" si="631"/>
        <v>15000</v>
      </c>
      <c r="BV203" s="437">
        <f t="shared" si="631"/>
        <v>15000</v>
      </c>
      <c r="BW203" s="437">
        <f t="shared" si="631"/>
        <v>15000</v>
      </c>
      <c r="BX203" s="437">
        <f t="shared" si="631"/>
        <v>15000</v>
      </c>
      <c r="BY203" s="437">
        <f t="shared" si="631"/>
        <v>15000</v>
      </c>
      <c r="BZ203" s="437">
        <f t="shared" si="631"/>
        <v>15000</v>
      </c>
      <c r="CA203" s="437">
        <f t="shared" si="631"/>
        <v>15000</v>
      </c>
      <c r="CB203" s="437">
        <f t="shared" si="631"/>
        <v>15000</v>
      </c>
      <c r="CC203" s="437">
        <f t="shared" si="631"/>
        <v>15000</v>
      </c>
      <c r="CD203" s="438">
        <f t="shared" si="626"/>
        <v>180000</v>
      </c>
    </row>
    <row r="204" spans="2:82" outlineLevel="1" x14ac:dyDescent="0.2">
      <c r="B204" s="52" t="s">
        <v>63</v>
      </c>
      <c r="C204" s="7" t="s">
        <v>59</v>
      </c>
      <c r="D204" s="174">
        <v>0</v>
      </c>
      <c r="E204" s="139"/>
      <c r="F204" s="145">
        <f t="shared" si="627"/>
        <v>0</v>
      </c>
      <c r="G204" s="145">
        <f t="shared" si="627"/>
        <v>0</v>
      </c>
      <c r="H204" s="145">
        <f t="shared" si="617"/>
        <v>0</v>
      </c>
      <c r="I204" s="145">
        <f t="shared" si="617"/>
        <v>0</v>
      </c>
      <c r="J204" s="145">
        <f t="shared" si="617"/>
        <v>0</v>
      </c>
      <c r="K204" s="145">
        <f t="shared" si="617"/>
        <v>0</v>
      </c>
      <c r="L204" s="145">
        <f t="shared" si="617"/>
        <v>0</v>
      </c>
      <c r="M204" s="145">
        <f t="shared" si="617"/>
        <v>0</v>
      </c>
      <c r="N204" s="145">
        <f t="shared" si="617"/>
        <v>0</v>
      </c>
      <c r="O204" s="145">
        <f t="shared" si="617"/>
        <v>0</v>
      </c>
      <c r="P204" s="145">
        <f t="shared" si="617"/>
        <v>0</v>
      </c>
      <c r="Q204" s="145">
        <f t="shared" si="617"/>
        <v>0</v>
      </c>
      <c r="R204" s="148">
        <f t="shared" si="618"/>
        <v>0</v>
      </c>
      <c r="S204" s="7" t="s">
        <v>59</v>
      </c>
      <c r="T204" s="174">
        <v>0</v>
      </c>
      <c r="U204" s="139"/>
      <c r="V204" s="235">
        <f t="shared" ref="V204:AG207" si="632">$T204*V$126</f>
        <v>0</v>
      </c>
      <c r="W204" s="235">
        <f t="shared" si="632"/>
        <v>0</v>
      </c>
      <c r="X204" s="235">
        <f t="shared" si="632"/>
        <v>0</v>
      </c>
      <c r="Y204" s="235">
        <f t="shared" si="632"/>
        <v>0</v>
      </c>
      <c r="Z204" s="235">
        <f t="shared" si="632"/>
        <v>0</v>
      </c>
      <c r="AA204" s="235">
        <f t="shared" si="632"/>
        <v>0</v>
      </c>
      <c r="AB204" s="235">
        <f t="shared" si="632"/>
        <v>0</v>
      </c>
      <c r="AC204" s="235">
        <f t="shared" si="632"/>
        <v>0</v>
      </c>
      <c r="AD204" s="235">
        <f t="shared" si="632"/>
        <v>0</v>
      </c>
      <c r="AE204" s="235">
        <f t="shared" si="632"/>
        <v>0</v>
      </c>
      <c r="AF204" s="235">
        <f t="shared" si="632"/>
        <v>0</v>
      </c>
      <c r="AG204" s="235">
        <f t="shared" si="632"/>
        <v>0</v>
      </c>
      <c r="AH204" s="237">
        <f t="shared" si="620"/>
        <v>0</v>
      </c>
      <c r="AI204" s="7" t="s">
        <v>59</v>
      </c>
      <c r="AJ204" s="174">
        <v>0</v>
      </c>
      <c r="AK204" s="139"/>
      <c r="AL204" s="349">
        <f>$AJ204*AL$126</f>
        <v>0</v>
      </c>
      <c r="AM204" s="349">
        <f t="shared" ref="AM204:AW204" si="633">$AJ204*AM$126</f>
        <v>0</v>
      </c>
      <c r="AN204" s="349">
        <f t="shared" si="633"/>
        <v>0</v>
      </c>
      <c r="AO204" s="349">
        <f t="shared" si="633"/>
        <v>0</v>
      </c>
      <c r="AP204" s="349">
        <f t="shared" si="633"/>
        <v>0</v>
      </c>
      <c r="AQ204" s="349">
        <f t="shared" si="633"/>
        <v>0</v>
      </c>
      <c r="AR204" s="349">
        <f t="shared" si="633"/>
        <v>0</v>
      </c>
      <c r="AS204" s="349">
        <f t="shared" si="633"/>
        <v>0</v>
      </c>
      <c r="AT204" s="349">
        <f t="shared" si="633"/>
        <v>0</v>
      </c>
      <c r="AU204" s="349">
        <f t="shared" si="633"/>
        <v>0</v>
      </c>
      <c r="AV204" s="349">
        <f t="shared" si="633"/>
        <v>0</v>
      </c>
      <c r="AW204" s="349">
        <f t="shared" si="633"/>
        <v>0</v>
      </c>
      <c r="AX204" s="350">
        <f t="shared" si="622"/>
        <v>0</v>
      </c>
      <c r="AY204" s="7" t="s">
        <v>59</v>
      </c>
      <c r="AZ204" s="174">
        <v>0</v>
      </c>
      <c r="BA204" s="139"/>
      <c r="BB204" s="437">
        <f>$AZ204*BB$126</f>
        <v>0</v>
      </c>
      <c r="BC204" s="437">
        <f t="shared" ref="BC204:BM205" si="634">$AZ204*BC$126</f>
        <v>0</v>
      </c>
      <c r="BD204" s="437">
        <f t="shared" si="634"/>
        <v>0</v>
      </c>
      <c r="BE204" s="437">
        <f t="shared" si="634"/>
        <v>0</v>
      </c>
      <c r="BF204" s="437">
        <f t="shared" si="634"/>
        <v>0</v>
      </c>
      <c r="BG204" s="437">
        <f t="shared" si="634"/>
        <v>0</v>
      </c>
      <c r="BH204" s="437">
        <f t="shared" si="634"/>
        <v>0</v>
      </c>
      <c r="BI204" s="437">
        <f t="shared" si="634"/>
        <v>0</v>
      </c>
      <c r="BJ204" s="437">
        <f t="shared" si="634"/>
        <v>0</v>
      </c>
      <c r="BK204" s="437">
        <f t="shared" si="634"/>
        <v>0</v>
      </c>
      <c r="BL204" s="437">
        <f t="shared" si="634"/>
        <v>0</v>
      </c>
      <c r="BM204" s="437">
        <f t="shared" si="634"/>
        <v>0</v>
      </c>
      <c r="BN204" s="438">
        <f t="shared" si="624"/>
        <v>0</v>
      </c>
      <c r="BO204" s="7" t="s">
        <v>59</v>
      </c>
      <c r="BP204" s="174">
        <v>0</v>
      </c>
      <c r="BQ204" s="139"/>
      <c r="BR204" s="437">
        <f t="shared" ref="BR204:CC209" si="635">$BP204*BR$126</f>
        <v>0</v>
      </c>
      <c r="BS204" s="437">
        <f t="shared" si="635"/>
        <v>0</v>
      </c>
      <c r="BT204" s="437">
        <f t="shared" si="635"/>
        <v>0</v>
      </c>
      <c r="BU204" s="437">
        <f t="shared" si="635"/>
        <v>0</v>
      </c>
      <c r="BV204" s="437">
        <f t="shared" si="635"/>
        <v>0</v>
      </c>
      <c r="BW204" s="437">
        <f t="shared" si="635"/>
        <v>0</v>
      </c>
      <c r="BX204" s="437">
        <f t="shared" si="635"/>
        <v>0</v>
      </c>
      <c r="BY204" s="437">
        <f t="shared" si="635"/>
        <v>0</v>
      </c>
      <c r="BZ204" s="437">
        <f t="shared" si="635"/>
        <v>0</v>
      </c>
      <c r="CA204" s="437">
        <f t="shared" si="635"/>
        <v>0</v>
      </c>
      <c r="CB204" s="437">
        <f t="shared" si="635"/>
        <v>0</v>
      </c>
      <c r="CC204" s="437">
        <f t="shared" si="635"/>
        <v>0</v>
      </c>
      <c r="CD204" s="438">
        <f t="shared" si="626"/>
        <v>0</v>
      </c>
    </row>
    <row r="205" spans="2:82" outlineLevel="1" x14ac:dyDescent="0.2">
      <c r="B205" s="52" t="s">
        <v>64</v>
      </c>
      <c r="C205" s="7" t="s">
        <v>59</v>
      </c>
      <c r="D205" s="174">
        <v>0</v>
      </c>
      <c r="E205" s="139"/>
      <c r="F205" s="145">
        <f t="shared" si="627"/>
        <v>0</v>
      </c>
      <c r="G205" s="145">
        <f t="shared" si="627"/>
        <v>0</v>
      </c>
      <c r="H205" s="145">
        <f t="shared" si="617"/>
        <v>0</v>
      </c>
      <c r="I205" s="145">
        <f t="shared" si="617"/>
        <v>0</v>
      </c>
      <c r="J205" s="145">
        <f t="shared" si="617"/>
        <v>0</v>
      </c>
      <c r="K205" s="145">
        <f t="shared" si="617"/>
        <v>0</v>
      </c>
      <c r="L205" s="145">
        <f t="shared" si="617"/>
        <v>0</v>
      </c>
      <c r="M205" s="145">
        <f t="shared" si="617"/>
        <v>0</v>
      </c>
      <c r="N205" s="145">
        <f t="shared" si="617"/>
        <v>0</v>
      </c>
      <c r="O205" s="145">
        <f t="shared" si="617"/>
        <v>0</v>
      </c>
      <c r="P205" s="145">
        <f t="shared" si="617"/>
        <v>0</v>
      </c>
      <c r="Q205" s="145">
        <f t="shared" si="617"/>
        <v>0</v>
      </c>
      <c r="R205" s="148">
        <f t="shared" si="618"/>
        <v>0</v>
      </c>
      <c r="S205" s="7" t="s">
        <v>59</v>
      </c>
      <c r="T205" s="174">
        <v>0</v>
      </c>
      <c r="U205" s="139"/>
      <c r="V205" s="235">
        <v>0</v>
      </c>
      <c r="W205" s="235">
        <v>0</v>
      </c>
      <c r="X205" s="235">
        <v>0</v>
      </c>
      <c r="Y205" s="235">
        <v>0</v>
      </c>
      <c r="Z205" s="235">
        <v>0</v>
      </c>
      <c r="AA205" s="235">
        <v>0</v>
      </c>
      <c r="AB205" s="235">
        <v>0</v>
      </c>
      <c r="AC205" s="235">
        <v>0</v>
      </c>
      <c r="AD205" s="235">
        <v>0</v>
      </c>
      <c r="AE205" s="235">
        <v>0</v>
      </c>
      <c r="AF205" s="235">
        <v>0</v>
      </c>
      <c r="AG205" s="235">
        <v>0</v>
      </c>
      <c r="AH205" s="237">
        <f t="shared" si="620"/>
        <v>0</v>
      </c>
      <c r="AI205" s="7" t="s">
        <v>59</v>
      </c>
      <c r="AJ205" s="174">
        <v>0</v>
      </c>
      <c r="AK205" s="139"/>
      <c r="AL205" s="349">
        <f>$AJ205*AL$127</f>
        <v>0</v>
      </c>
      <c r="AM205" s="349">
        <f t="shared" ref="AM205:AW205" si="636">$AJ205*AM$127</f>
        <v>0</v>
      </c>
      <c r="AN205" s="349">
        <f t="shared" si="636"/>
        <v>0</v>
      </c>
      <c r="AO205" s="349">
        <f t="shared" si="636"/>
        <v>0</v>
      </c>
      <c r="AP205" s="349">
        <f t="shared" si="636"/>
        <v>0</v>
      </c>
      <c r="AQ205" s="349">
        <f t="shared" si="636"/>
        <v>0</v>
      </c>
      <c r="AR205" s="349">
        <f t="shared" si="636"/>
        <v>0</v>
      </c>
      <c r="AS205" s="349">
        <f t="shared" si="636"/>
        <v>0</v>
      </c>
      <c r="AT205" s="349">
        <f t="shared" si="636"/>
        <v>0</v>
      </c>
      <c r="AU205" s="349">
        <f t="shared" si="636"/>
        <v>0</v>
      </c>
      <c r="AV205" s="349">
        <f t="shared" si="636"/>
        <v>0</v>
      </c>
      <c r="AW205" s="349">
        <f t="shared" si="636"/>
        <v>0</v>
      </c>
      <c r="AX205" s="350">
        <f t="shared" si="622"/>
        <v>0</v>
      </c>
      <c r="AY205" s="7" t="s">
        <v>59</v>
      </c>
      <c r="AZ205" s="174">
        <v>500</v>
      </c>
      <c r="BA205" s="139"/>
      <c r="BB205" s="437">
        <f>$AZ205*BB$126</f>
        <v>25000</v>
      </c>
      <c r="BC205" s="437">
        <f t="shared" si="634"/>
        <v>25000</v>
      </c>
      <c r="BD205" s="437">
        <f t="shared" si="634"/>
        <v>25000</v>
      </c>
      <c r="BE205" s="437">
        <f t="shared" si="634"/>
        <v>25000</v>
      </c>
      <c r="BF205" s="437">
        <f t="shared" si="634"/>
        <v>25000</v>
      </c>
      <c r="BG205" s="437">
        <f t="shared" si="634"/>
        <v>25000</v>
      </c>
      <c r="BH205" s="437">
        <f t="shared" si="634"/>
        <v>25000</v>
      </c>
      <c r="BI205" s="437">
        <f t="shared" si="634"/>
        <v>25000</v>
      </c>
      <c r="BJ205" s="437">
        <f t="shared" si="634"/>
        <v>25000</v>
      </c>
      <c r="BK205" s="437">
        <f t="shared" si="634"/>
        <v>25000</v>
      </c>
      <c r="BL205" s="437">
        <f t="shared" si="634"/>
        <v>25000</v>
      </c>
      <c r="BM205" s="437">
        <f t="shared" si="634"/>
        <v>25000</v>
      </c>
      <c r="BN205" s="438">
        <f t="shared" si="624"/>
        <v>300000</v>
      </c>
      <c r="BO205" s="7" t="s">
        <v>59</v>
      </c>
      <c r="BP205" s="174">
        <v>500</v>
      </c>
      <c r="BQ205" s="139"/>
      <c r="BR205" s="437">
        <f>$BP205*BR$126</f>
        <v>25000</v>
      </c>
      <c r="BS205" s="437">
        <f t="shared" si="635"/>
        <v>25000</v>
      </c>
      <c r="BT205" s="437">
        <f t="shared" si="635"/>
        <v>25000</v>
      </c>
      <c r="BU205" s="437">
        <f t="shared" si="635"/>
        <v>25000</v>
      </c>
      <c r="BV205" s="437">
        <f t="shared" si="635"/>
        <v>25000</v>
      </c>
      <c r="BW205" s="437">
        <f t="shared" si="635"/>
        <v>25000</v>
      </c>
      <c r="BX205" s="437">
        <f t="shared" si="635"/>
        <v>25000</v>
      </c>
      <c r="BY205" s="437">
        <f t="shared" si="635"/>
        <v>25000</v>
      </c>
      <c r="BZ205" s="437">
        <f t="shared" si="635"/>
        <v>25000</v>
      </c>
      <c r="CA205" s="437">
        <f t="shared" si="635"/>
        <v>25000</v>
      </c>
      <c r="CB205" s="437">
        <f t="shared" si="635"/>
        <v>25000</v>
      </c>
      <c r="CC205" s="437">
        <f t="shared" si="635"/>
        <v>25000</v>
      </c>
      <c r="CD205" s="438">
        <f t="shared" si="626"/>
        <v>300000</v>
      </c>
    </row>
    <row r="206" spans="2:82" outlineLevel="1" x14ac:dyDescent="0.2">
      <c r="B206" s="52" t="s">
        <v>65</v>
      </c>
      <c r="C206" s="7" t="s">
        <v>59</v>
      </c>
      <c r="D206" s="174">
        <v>0</v>
      </c>
      <c r="E206" s="139"/>
      <c r="F206" s="145">
        <f t="shared" si="627"/>
        <v>0</v>
      </c>
      <c r="G206" s="145">
        <f t="shared" si="627"/>
        <v>0</v>
      </c>
      <c r="H206" s="145">
        <f t="shared" si="617"/>
        <v>0</v>
      </c>
      <c r="I206" s="145">
        <f t="shared" si="617"/>
        <v>0</v>
      </c>
      <c r="J206" s="145">
        <f t="shared" si="617"/>
        <v>0</v>
      </c>
      <c r="K206" s="145">
        <f t="shared" si="617"/>
        <v>0</v>
      </c>
      <c r="L206" s="145">
        <f t="shared" si="617"/>
        <v>0</v>
      </c>
      <c r="M206" s="145">
        <f t="shared" si="617"/>
        <v>0</v>
      </c>
      <c r="N206" s="145">
        <f t="shared" si="617"/>
        <v>0</v>
      </c>
      <c r="O206" s="145">
        <f t="shared" si="617"/>
        <v>0</v>
      </c>
      <c r="P206" s="145">
        <f t="shared" si="617"/>
        <v>0</v>
      </c>
      <c r="Q206" s="145">
        <f t="shared" si="617"/>
        <v>0</v>
      </c>
      <c r="R206" s="148">
        <f t="shared" si="618"/>
        <v>0</v>
      </c>
      <c r="S206" s="7" t="s">
        <v>59</v>
      </c>
      <c r="T206" s="174">
        <v>30</v>
      </c>
      <c r="U206" s="139"/>
      <c r="V206" s="235">
        <f t="shared" si="632"/>
        <v>0</v>
      </c>
      <c r="W206" s="235">
        <f t="shared" si="632"/>
        <v>0</v>
      </c>
      <c r="X206" s="235">
        <v>0</v>
      </c>
      <c r="Y206" s="235">
        <v>0</v>
      </c>
      <c r="Z206" s="235">
        <v>0</v>
      </c>
      <c r="AA206" s="235">
        <v>0</v>
      </c>
      <c r="AB206" s="235">
        <v>0</v>
      </c>
      <c r="AC206" s="235">
        <v>0</v>
      </c>
      <c r="AD206" s="235">
        <v>0</v>
      </c>
      <c r="AE206" s="235">
        <f t="shared" si="632"/>
        <v>270</v>
      </c>
      <c r="AF206" s="235">
        <f t="shared" si="632"/>
        <v>270</v>
      </c>
      <c r="AG206" s="235">
        <f t="shared" si="632"/>
        <v>270</v>
      </c>
      <c r="AH206" s="237">
        <f t="shared" si="620"/>
        <v>810</v>
      </c>
      <c r="AI206" s="7" t="s">
        <v>59</v>
      </c>
      <c r="AJ206" s="174">
        <v>30</v>
      </c>
      <c r="AK206" s="139"/>
      <c r="AL206" s="349">
        <f>$AJ$206*AL$126</f>
        <v>570</v>
      </c>
      <c r="AM206" s="349">
        <f t="shared" ref="AM206:AW206" si="637">$AJ$206*AM$126</f>
        <v>570</v>
      </c>
      <c r="AN206" s="349">
        <f t="shared" si="637"/>
        <v>570</v>
      </c>
      <c r="AO206" s="349">
        <f t="shared" si="637"/>
        <v>570</v>
      </c>
      <c r="AP206" s="349">
        <f t="shared" si="637"/>
        <v>570</v>
      </c>
      <c r="AQ206" s="349">
        <f t="shared" si="637"/>
        <v>570</v>
      </c>
      <c r="AR206" s="349">
        <f t="shared" si="637"/>
        <v>630</v>
      </c>
      <c r="AS206" s="349">
        <f t="shared" si="637"/>
        <v>630</v>
      </c>
      <c r="AT206" s="349">
        <f t="shared" si="637"/>
        <v>630</v>
      </c>
      <c r="AU206" s="349">
        <f t="shared" si="637"/>
        <v>630</v>
      </c>
      <c r="AV206" s="349">
        <f t="shared" si="637"/>
        <v>630</v>
      </c>
      <c r="AW206" s="349">
        <f t="shared" si="637"/>
        <v>630</v>
      </c>
      <c r="AX206" s="350">
        <f t="shared" si="622"/>
        <v>7200</v>
      </c>
      <c r="AY206" s="7" t="s">
        <v>59</v>
      </c>
      <c r="AZ206" s="174">
        <v>30</v>
      </c>
      <c r="BA206" s="139"/>
      <c r="BB206" s="437">
        <f>$AZ$206*BB$126</f>
        <v>1500</v>
      </c>
      <c r="BC206" s="437">
        <f t="shared" ref="BC206:BM206" si="638">$AZ$206*BC$126</f>
        <v>1500</v>
      </c>
      <c r="BD206" s="437">
        <f t="shared" si="638"/>
        <v>1500</v>
      </c>
      <c r="BE206" s="437">
        <f t="shared" si="638"/>
        <v>1500</v>
      </c>
      <c r="BF206" s="437">
        <f t="shared" si="638"/>
        <v>1500</v>
      </c>
      <c r="BG206" s="437">
        <f t="shared" si="638"/>
        <v>1500</v>
      </c>
      <c r="BH206" s="437">
        <f t="shared" si="638"/>
        <v>1500</v>
      </c>
      <c r="BI206" s="437">
        <f t="shared" si="638"/>
        <v>1500</v>
      </c>
      <c r="BJ206" s="437">
        <f t="shared" si="638"/>
        <v>1500</v>
      </c>
      <c r="BK206" s="437">
        <f t="shared" si="638"/>
        <v>1500</v>
      </c>
      <c r="BL206" s="437">
        <f t="shared" si="638"/>
        <v>1500</v>
      </c>
      <c r="BM206" s="437">
        <f t="shared" si="638"/>
        <v>1500</v>
      </c>
      <c r="BN206" s="438">
        <f t="shared" si="624"/>
        <v>18000</v>
      </c>
      <c r="BO206" s="7" t="s">
        <v>59</v>
      </c>
      <c r="BP206" s="174">
        <v>30</v>
      </c>
      <c r="BQ206" s="139"/>
      <c r="BR206" s="437">
        <f t="shared" si="635"/>
        <v>1500</v>
      </c>
      <c r="BS206" s="437">
        <f t="shared" si="635"/>
        <v>1500</v>
      </c>
      <c r="BT206" s="437">
        <f t="shared" si="635"/>
        <v>1500</v>
      </c>
      <c r="BU206" s="437">
        <f t="shared" si="635"/>
        <v>1500</v>
      </c>
      <c r="BV206" s="437">
        <f t="shared" si="635"/>
        <v>1500</v>
      </c>
      <c r="BW206" s="437">
        <f t="shared" si="635"/>
        <v>1500</v>
      </c>
      <c r="BX206" s="437">
        <f t="shared" si="635"/>
        <v>1500</v>
      </c>
      <c r="BY206" s="437">
        <f t="shared" si="635"/>
        <v>1500</v>
      </c>
      <c r="BZ206" s="437">
        <f t="shared" si="635"/>
        <v>1500</v>
      </c>
      <c r="CA206" s="437">
        <f t="shared" si="635"/>
        <v>1500</v>
      </c>
      <c r="CB206" s="437">
        <f t="shared" si="635"/>
        <v>1500</v>
      </c>
      <c r="CC206" s="437">
        <f t="shared" si="635"/>
        <v>1500</v>
      </c>
      <c r="CD206" s="438">
        <f t="shared" si="626"/>
        <v>18000</v>
      </c>
    </row>
    <row r="207" spans="2:82" outlineLevel="1" x14ac:dyDescent="0.2">
      <c r="B207" s="52" t="s">
        <v>66</v>
      </c>
      <c r="C207" s="7" t="s">
        <v>59</v>
      </c>
      <c r="D207" s="174">
        <v>0</v>
      </c>
      <c r="E207" s="139"/>
      <c r="F207" s="145">
        <f t="shared" si="627"/>
        <v>0</v>
      </c>
      <c r="G207" s="145">
        <f t="shared" si="627"/>
        <v>0</v>
      </c>
      <c r="H207" s="145">
        <f t="shared" si="617"/>
        <v>0</v>
      </c>
      <c r="I207" s="145">
        <f t="shared" si="617"/>
        <v>0</v>
      </c>
      <c r="J207" s="145">
        <f t="shared" si="617"/>
        <v>0</v>
      </c>
      <c r="K207" s="145">
        <f t="shared" si="617"/>
        <v>0</v>
      </c>
      <c r="L207" s="145">
        <f t="shared" si="617"/>
        <v>0</v>
      </c>
      <c r="M207" s="145">
        <f t="shared" si="617"/>
        <v>0</v>
      </c>
      <c r="N207" s="145">
        <f t="shared" si="617"/>
        <v>0</v>
      </c>
      <c r="O207" s="145">
        <f t="shared" si="617"/>
        <v>0</v>
      </c>
      <c r="P207" s="145">
        <f t="shared" si="617"/>
        <v>0</v>
      </c>
      <c r="Q207" s="145">
        <f t="shared" si="617"/>
        <v>0</v>
      </c>
      <c r="R207" s="148">
        <f t="shared" si="618"/>
        <v>0</v>
      </c>
      <c r="S207" s="7" t="s">
        <v>59</v>
      </c>
      <c r="T207" s="174">
        <v>0</v>
      </c>
      <c r="U207" s="139"/>
      <c r="V207" s="235">
        <f t="shared" si="632"/>
        <v>0</v>
      </c>
      <c r="W207" s="235">
        <f t="shared" si="632"/>
        <v>0</v>
      </c>
      <c r="X207" s="235">
        <f t="shared" si="632"/>
        <v>0</v>
      </c>
      <c r="Y207" s="235">
        <f t="shared" si="632"/>
        <v>0</v>
      </c>
      <c r="Z207" s="235">
        <f t="shared" si="632"/>
        <v>0</v>
      </c>
      <c r="AA207" s="235">
        <f t="shared" si="632"/>
        <v>0</v>
      </c>
      <c r="AB207" s="235">
        <f t="shared" si="632"/>
        <v>0</v>
      </c>
      <c r="AC207" s="235">
        <f t="shared" si="632"/>
        <v>0</v>
      </c>
      <c r="AD207" s="235">
        <f t="shared" si="632"/>
        <v>0</v>
      </c>
      <c r="AE207" s="235">
        <f t="shared" si="632"/>
        <v>0</v>
      </c>
      <c r="AF207" s="235">
        <f t="shared" si="632"/>
        <v>0</v>
      </c>
      <c r="AG207" s="235">
        <f t="shared" si="632"/>
        <v>0</v>
      </c>
      <c r="AH207" s="237">
        <f t="shared" si="620"/>
        <v>0</v>
      </c>
      <c r="AI207" s="7" t="s">
        <v>59</v>
      </c>
      <c r="AJ207" s="174">
        <v>0</v>
      </c>
      <c r="AK207" s="139"/>
      <c r="AL207" s="349">
        <f>$AJ207*AL$126</f>
        <v>0</v>
      </c>
      <c r="AM207" s="349">
        <f t="shared" ref="AM207:AW207" si="639">$AJ207*AM$126</f>
        <v>0</v>
      </c>
      <c r="AN207" s="349">
        <f t="shared" si="639"/>
        <v>0</v>
      </c>
      <c r="AO207" s="349">
        <f t="shared" si="639"/>
        <v>0</v>
      </c>
      <c r="AP207" s="349">
        <f t="shared" si="639"/>
        <v>0</v>
      </c>
      <c r="AQ207" s="349">
        <f t="shared" si="639"/>
        <v>0</v>
      </c>
      <c r="AR207" s="349">
        <f t="shared" si="639"/>
        <v>0</v>
      </c>
      <c r="AS207" s="349">
        <f t="shared" si="639"/>
        <v>0</v>
      </c>
      <c r="AT207" s="349">
        <f t="shared" si="639"/>
        <v>0</v>
      </c>
      <c r="AU207" s="349">
        <f t="shared" si="639"/>
        <v>0</v>
      </c>
      <c r="AV207" s="349">
        <f t="shared" si="639"/>
        <v>0</v>
      </c>
      <c r="AW207" s="349">
        <f t="shared" si="639"/>
        <v>0</v>
      </c>
      <c r="AX207" s="350">
        <f t="shared" si="622"/>
        <v>0</v>
      </c>
      <c r="AY207" s="7" t="s">
        <v>59</v>
      </c>
      <c r="AZ207" s="174">
        <v>0</v>
      </c>
      <c r="BA207" s="139"/>
      <c r="BB207" s="437">
        <f>$AZ207*BB$126</f>
        <v>0</v>
      </c>
      <c r="BC207" s="437">
        <f t="shared" ref="BC207:BM208" si="640">$AZ207*BC$126</f>
        <v>0</v>
      </c>
      <c r="BD207" s="437">
        <f t="shared" si="640"/>
        <v>0</v>
      </c>
      <c r="BE207" s="437">
        <f t="shared" si="640"/>
        <v>0</v>
      </c>
      <c r="BF207" s="437">
        <f t="shared" si="640"/>
        <v>0</v>
      </c>
      <c r="BG207" s="437">
        <f t="shared" si="640"/>
        <v>0</v>
      </c>
      <c r="BH207" s="437">
        <f t="shared" si="640"/>
        <v>0</v>
      </c>
      <c r="BI207" s="437">
        <f t="shared" si="640"/>
        <v>0</v>
      </c>
      <c r="BJ207" s="437">
        <f t="shared" si="640"/>
        <v>0</v>
      </c>
      <c r="BK207" s="437">
        <f t="shared" si="640"/>
        <v>0</v>
      </c>
      <c r="BL207" s="437">
        <f t="shared" si="640"/>
        <v>0</v>
      </c>
      <c r="BM207" s="437">
        <f t="shared" si="640"/>
        <v>0</v>
      </c>
      <c r="BN207" s="438">
        <f t="shared" si="624"/>
        <v>0</v>
      </c>
      <c r="BO207" s="7" t="s">
        <v>59</v>
      </c>
      <c r="BP207" s="174">
        <v>0</v>
      </c>
      <c r="BQ207" s="139"/>
      <c r="BR207" s="437">
        <f t="shared" si="635"/>
        <v>0</v>
      </c>
      <c r="BS207" s="437">
        <f t="shared" si="635"/>
        <v>0</v>
      </c>
      <c r="BT207" s="437">
        <f t="shared" si="635"/>
        <v>0</v>
      </c>
      <c r="BU207" s="437">
        <f t="shared" si="635"/>
        <v>0</v>
      </c>
      <c r="BV207" s="437">
        <f t="shared" si="635"/>
        <v>0</v>
      </c>
      <c r="BW207" s="437">
        <f t="shared" si="635"/>
        <v>0</v>
      </c>
      <c r="BX207" s="437">
        <f t="shared" si="635"/>
        <v>0</v>
      </c>
      <c r="BY207" s="437">
        <f t="shared" si="635"/>
        <v>0</v>
      </c>
      <c r="BZ207" s="437">
        <f t="shared" si="635"/>
        <v>0</v>
      </c>
      <c r="CA207" s="437">
        <f t="shared" si="635"/>
        <v>0</v>
      </c>
      <c r="CB207" s="437">
        <f t="shared" si="635"/>
        <v>0</v>
      </c>
      <c r="CC207" s="437">
        <f t="shared" si="635"/>
        <v>0</v>
      </c>
      <c r="CD207" s="438">
        <f t="shared" si="626"/>
        <v>0</v>
      </c>
    </row>
    <row r="208" spans="2:82" outlineLevel="1" x14ac:dyDescent="0.2">
      <c r="B208" s="52" t="s">
        <v>67</v>
      </c>
      <c r="C208" s="7" t="s">
        <v>59</v>
      </c>
      <c r="D208" s="174">
        <v>0</v>
      </c>
      <c r="E208" s="139"/>
      <c r="F208" s="145">
        <f t="shared" si="627"/>
        <v>0</v>
      </c>
      <c r="G208" s="145">
        <f t="shared" si="627"/>
        <v>0</v>
      </c>
      <c r="H208" s="145">
        <f t="shared" si="617"/>
        <v>0</v>
      </c>
      <c r="I208" s="145">
        <f t="shared" si="617"/>
        <v>0</v>
      </c>
      <c r="J208" s="145">
        <f t="shared" si="617"/>
        <v>0</v>
      </c>
      <c r="K208" s="145">
        <f t="shared" si="617"/>
        <v>0</v>
      </c>
      <c r="L208" s="145">
        <f t="shared" si="617"/>
        <v>0</v>
      </c>
      <c r="M208" s="145">
        <f t="shared" si="617"/>
        <v>0</v>
      </c>
      <c r="N208" s="145">
        <f t="shared" si="617"/>
        <v>0</v>
      </c>
      <c r="O208" s="145">
        <f t="shared" si="617"/>
        <v>0</v>
      </c>
      <c r="P208" s="145">
        <f t="shared" si="617"/>
        <v>0</v>
      </c>
      <c r="Q208" s="145">
        <f t="shared" si="617"/>
        <v>0</v>
      </c>
      <c r="R208" s="148">
        <f t="shared" si="618"/>
        <v>0</v>
      </c>
      <c r="S208" s="7" t="s">
        <v>59</v>
      </c>
      <c r="T208" s="174">
        <v>0</v>
      </c>
      <c r="U208" s="139"/>
      <c r="V208" s="235">
        <v>0</v>
      </c>
      <c r="W208" s="235">
        <v>0</v>
      </c>
      <c r="X208" s="235">
        <v>0</v>
      </c>
      <c r="Y208" s="235">
        <v>0</v>
      </c>
      <c r="Z208" s="235">
        <v>0</v>
      </c>
      <c r="AA208" s="235">
        <v>0</v>
      </c>
      <c r="AB208" s="235">
        <v>0</v>
      </c>
      <c r="AC208" s="235">
        <v>0</v>
      </c>
      <c r="AD208" s="235">
        <v>0</v>
      </c>
      <c r="AE208" s="235">
        <v>0</v>
      </c>
      <c r="AF208" s="235">
        <v>0</v>
      </c>
      <c r="AG208" s="235">
        <v>0</v>
      </c>
      <c r="AH208" s="237">
        <f t="shared" si="620"/>
        <v>0</v>
      </c>
      <c r="AI208" s="7" t="s">
        <v>59</v>
      </c>
      <c r="AJ208" s="174">
        <v>0</v>
      </c>
      <c r="AK208" s="139"/>
      <c r="AL208" s="349">
        <f>$AJ208*AL$127</f>
        <v>0</v>
      </c>
      <c r="AM208" s="349">
        <f t="shared" ref="AM208:AW208" si="641">$AJ208*AM$127</f>
        <v>0</v>
      </c>
      <c r="AN208" s="349">
        <f t="shared" si="641"/>
        <v>0</v>
      </c>
      <c r="AO208" s="349">
        <f t="shared" si="641"/>
        <v>0</v>
      </c>
      <c r="AP208" s="349">
        <f t="shared" si="641"/>
        <v>0</v>
      </c>
      <c r="AQ208" s="349">
        <f t="shared" si="641"/>
        <v>0</v>
      </c>
      <c r="AR208" s="349">
        <f t="shared" si="641"/>
        <v>0</v>
      </c>
      <c r="AS208" s="349">
        <f t="shared" si="641"/>
        <v>0</v>
      </c>
      <c r="AT208" s="349">
        <f t="shared" si="641"/>
        <v>0</v>
      </c>
      <c r="AU208" s="349">
        <f t="shared" si="641"/>
        <v>0</v>
      </c>
      <c r="AV208" s="349">
        <f t="shared" si="641"/>
        <v>0</v>
      </c>
      <c r="AW208" s="349">
        <f t="shared" si="641"/>
        <v>0</v>
      </c>
      <c r="AX208" s="350">
        <f t="shared" si="622"/>
        <v>0</v>
      </c>
      <c r="AY208" s="7" t="s">
        <v>59</v>
      </c>
      <c r="AZ208" s="174">
        <v>300</v>
      </c>
      <c r="BA208" s="139"/>
      <c r="BB208" s="437">
        <f>$AZ208*BB$126</f>
        <v>15000</v>
      </c>
      <c r="BC208" s="437">
        <f t="shared" si="640"/>
        <v>15000</v>
      </c>
      <c r="BD208" s="437">
        <f t="shared" si="640"/>
        <v>15000</v>
      </c>
      <c r="BE208" s="437">
        <f t="shared" si="640"/>
        <v>15000</v>
      </c>
      <c r="BF208" s="437">
        <f t="shared" si="640"/>
        <v>15000</v>
      </c>
      <c r="BG208" s="437">
        <f t="shared" si="640"/>
        <v>15000</v>
      </c>
      <c r="BH208" s="437">
        <f t="shared" si="640"/>
        <v>15000</v>
      </c>
      <c r="BI208" s="437">
        <f t="shared" si="640"/>
        <v>15000</v>
      </c>
      <c r="BJ208" s="437">
        <f t="shared" si="640"/>
        <v>15000</v>
      </c>
      <c r="BK208" s="437">
        <f t="shared" si="640"/>
        <v>15000</v>
      </c>
      <c r="BL208" s="437">
        <f t="shared" si="640"/>
        <v>15000</v>
      </c>
      <c r="BM208" s="437">
        <f t="shared" si="640"/>
        <v>15000</v>
      </c>
      <c r="BN208" s="438">
        <f t="shared" si="624"/>
        <v>180000</v>
      </c>
      <c r="BO208" s="7" t="s">
        <v>59</v>
      </c>
      <c r="BP208" s="174">
        <v>300</v>
      </c>
      <c r="BQ208" s="139"/>
      <c r="BR208" s="437">
        <f t="shared" si="635"/>
        <v>15000</v>
      </c>
      <c r="BS208" s="437">
        <f t="shared" si="635"/>
        <v>15000</v>
      </c>
      <c r="BT208" s="437">
        <f t="shared" si="635"/>
        <v>15000</v>
      </c>
      <c r="BU208" s="437">
        <f t="shared" si="635"/>
        <v>15000</v>
      </c>
      <c r="BV208" s="437">
        <f t="shared" si="635"/>
        <v>15000</v>
      </c>
      <c r="BW208" s="437">
        <f t="shared" si="635"/>
        <v>15000</v>
      </c>
      <c r="BX208" s="437">
        <f t="shared" si="635"/>
        <v>15000</v>
      </c>
      <c r="BY208" s="437">
        <f t="shared" si="635"/>
        <v>15000</v>
      </c>
      <c r="BZ208" s="437">
        <f t="shared" si="635"/>
        <v>15000</v>
      </c>
      <c r="CA208" s="437">
        <f t="shared" si="635"/>
        <v>15000</v>
      </c>
      <c r="CB208" s="437">
        <f t="shared" si="635"/>
        <v>15000</v>
      </c>
      <c r="CC208" s="437">
        <f t="shared" si="635"/>
        <v>15000</v>
      </c>
      <c r="CD208" s="438">
        <f t="shared" si="626"/>
        <v>180000</v>
      </c>
    </row>
    <row r="209" spans="2:85" outlineLevel="1" x14ac:dyDescent="0.2">
      <c r="B209" s="52" t="s">
        <v>68</v>
      </c>
      <c r="C209" s="7" t="s">
        <v>59</v>
      </c>
      <c r="D209" s="174">
        <v>0</v>
      </c>
      <c r="E209" s="139"/>
      <c r="F209" s="145">
        <f t="shared" si="627"/>
        <v>0</v>
      </c>
      <c r="G209" s="145">
        <f t="shared" si="627"/>
        <v>0</v>
      </c>
      <c r="H209" s="145">
        <f t="shared" si="617"/>
        <v>0</v>
      </c>
      <c r="I209" s="145">
        <f t="shared" si="617"/>
        <v>0</v>
      </c>
      <c r="J209" s="145">
        <f t="shared" si="617"/>
        <v>0</v>
      </c>
      <c r="K209" s="145">
        <f t="shared" si="617"/>
        <v>0</v>
      </c>
      <c r="L209" s="145">
        <f t="shared" si="617"/>
        <v>0</v>
      </c>
      <c r="M209" s="145">
        <f t="shared" si="617"/>
        <v>0</v>
      </c>
      <c r="N209" s="145">
        <f t="shared" si="617"/>
        <v>0</v>
      </c>
      <c r="O209" s="145">
        <f t="shared" si="617"/>
        <v>0</v>
      </c>
      <c r="P209" s="145">
        <f t="shared" si="617"/>
        <v>0</v>
      </c>
      <c r="Q209" s="145">
        <f t="shared" si="617"/>
        <v>0</v>
      </c>
      <c r="R209" s="148">
        <f t="shared" si="618"/>
        <v>0</v>
      </c>
      <c r="S209" s="7" t="s">
        <v>59</v>
      </c>
      <c r="T209" s="174">
        <v>0</v>
      </c>
      <c r="U209" s="139"/>
      <c r="V209" s="235">
        <v>0</v>
      </c>
      <c r="W209" s="235">
        <v>0</v>
      </c>
      <c r="X209" s="235">
        <v>0</v>
      </c>
      <c r="Y209" s="235">
        <v>0</v>
      </c>
      <c r="Z209" s="235">
        <v>0</v>
      </c>
      <c r="AA209" s="235">
        <v>0</v>
      </c>
      <c r="AB209" s="235">
        <v>0</v>
      </c>
      <c r="AC209" s="235">
        <v>0</v>
      </c>
      <c r="AD209" s="235">
        <v>0</v>
      </c>
      <c r="AE209" s="235">
        <v>0</v>
      </c>
      <c r="AF209" s="235">
        <v>0</v>
      </c>
      <c r="AG209" s="235">
        <v>0</v>
      </c>
      <c r="AH209" s="237">
        <f t="shared" si="620"/>
        <v>0</v>
      </c>
      <c r="AI209" s="7" t="s">
        <v>59</v>
      </c>
      <c r="AJ209" s="174">
        <v>0</v>
      </c>
      <c r="AK209" s="139"/>
      <c r="AL209" s="349">
        <f>$AJ209*AL$128</f>
        <v>0</v>
      </c>
      <c r="AM209" s="349">
        <f t="shared" ref="AM209:AW209" si="642">$AJ209*AM$128</f>
        <v>0</v>
      </c>
      <c r="AN209" s="349">
        <f t="shared" si="642"/>
        <v>0</v>
      </c>
      <c r="AO209" s="349">
        <f t="shared" si="642"/>
        <v>0</v>
      </c>
      <c r="AP209" s="349">
        <f t="shared" si="642"/>
        <v>0</v>
      </c>
      <c r="AQ209" s="349">
        <f t="shared" si="642"/>
        <v>0</v>
      </c>
      <c r="AR209" s="349">
        <f t="shared" si="642"/>
        <v>0</v>
      </c>
      <c r="AS209" s="349">
        <f t="shared" si="642"/>
        <v>0</v>
      </c>
      <c r="AT209" s="349">
        <f t="shared" si="642"/>
        <v>0</v>
      </c>
      <c r="AU209" s="349">
        <f t="shared" si="642"/>
        <v>0</v>
      </c>
      <c r="AV209" s="349">
        <f t="shared" si="642"/>
        <v>0</v>
      </c>
      <c r="AW209" s="349">
        <f t="shared" si="642"/>
        <v>0</v>
      </c>
      <c r="AX209" s="350">
        <f t="shared" si="622"/>
        <v>0</v>
      </c>
      <c r="AY209" s="7" t="s">
        <v>59</v>
      </c>
      <c r="AZ209" s="174">
        <v>0</v>
      </c>
      <c r="BA209" s="139"/>
      <c r="BB209" s="437">
        <f>$AZ209*BB$128</f>
        <v>0</v>
      </c>
      <c r="BC209" s="437">
        <f t="shared" ref="BC209:BM209" si="643">$AZ209*BC$128</f>
        <v>0</v>
      </c>
      <c r="BD209" s="437">
        <f t="shared" si="643"/>
        <v>0</v>
      </c>
      <c r="BE209" s="437">
        <f t="shared" si="643"/>
        <v>0</v>
      </c>
      <c r="BF209" s="437">
        <f t="shared" si="643"/>
        <v>0</v>
      </c>
      <c r="BG209" s="437">
        <f t="shared" si="643"/>
        <v>0</v>
      </c>
      <c r="BH209" s="437">
        <f t="shared" si="643"/>
        <v>0</v>
      </c>
      <c r="BI209" s="437">
        <f t="shared" si="643"/>
        <v>0</v>
      </c>
      <c r="BJ209" s="437">
        <f t="shared" si="643"/>
        <v>0</v>
      </c>
      <c r="BK209" s="437">
        <f t="shared" si="643"/>
        <v>0</v>
      </c>
      <c r="BL209" s="437">
        <f t="shared" si="643"/>
        <v>0</v>
      </c>
      <c r="BM209" s="437">
        <f t="shared" si="643"/>
        <v>0</v>
      </c>
      <c r="BN209" s="438">
        <f t="shared" si="624"/>
        <v>0</v>
      </c>
      <c r="BO209" s="7" t="s">
        <v>59</v>
      </c>
      <c r="BP209" s="174">
        <v>0</v>
      </c>
      <c r="BQ209" s="139"/>
      <c r="BR209" s="437">
        <f t="shared" si="635"/>
        <v>0</v>
      </c>
      <c r="BS209" s="437">
        <f t="shared" si="635"/>
        <v>0</v>
      </c>
      <c r="BT209" s="437">
        <f t="shared" si="635"/>
        <v>0</v>
      </c>
      <c r="BU209" s="437">
        <f t="shared" si="635"/>
        <v>0</v>
      </c>
      <c r="BV209" s="437">
        <f t="shared" si="635"/>
        <v>0</v>
      </c>
      <c r="BW209" s="437">
        <f t="shared" si="635"/>
        <v>0</v>
      </c>
      <c r="BX209" s="437">
        <f t="shared" si="635"/>
        <v>0</v>
      </c>
      <c r="BY209" s="437">
        <f t="shared" si="635"/>
        <v>0</v>
      </c>
      <c r="BZ209" s="437">
        <f t="shared" si="635"/>
        <v>0</v>
      </c>
      <c r="CA209" s="437">
        <f t="shared" si="635"/>
        <v>0</v>
      </c>
      <c r="CB209" s="437">
        <f t="shared" si="635"/>
        <v>0</v>
      </c>
      <c r="CC209" s="437">
        <f t="shared" si="635"/>
        <v>0</v>
      </c>
      <c r="CD209" s="438">
        <f t="shared" si="626"/>
        <v>0</v>
      </c>
    </row>
    <row r="210" spans="2:85" outlineLevel="1" x14ac:dyDescent="0.2">
      <c r="B210" s="52" t="s">
        <v>110</v>
      </c>
      <c r="C210" s="7" t="s">
        <v>69</v>
      </c>
      <c r="D210" s="174">
        <v>0</v>
      </c>
      <c r="E210" s="139"/>
      <c r="F210" s="145">
        <v>0</v>
      </c>
      <c r="G210" s="145">
        <v>0</v>
      </c>
      <c r="H210" s="145">
        <v>0</v>
      </c>
      <c r="I210" s="145">
        <v>0</v>
      </c>
      <c r="J210" s="145">
        <v>0</v>
      </c>
      <c r="K210" s="145">
        <v>0</v>
      </c>
      <c r="L210" s="145">
        <v>0</v>
      </c>
      <c r="M210" s="145">
        <f t="shared" ref="M210:Q211" si="644">$D210</f>
        <v>0</v>
      </c>
      <c r="N210" s="145">
        <f t="shared" si="644"/>
        <v>0</v>
      </c>
      <c r="O210" s="145">
        <f t="shared" si="644"/>
        <v>0</v>
      </c>
      <c r="P210" s="145">
        <f t="shared" si="644"/>
        <v>0</v>
      </c>
      <c r="Q210" s="145">
        <f t="shared" si="644"/>
        <v>0</v>
      </c>
      <c r="R210" s="148">
        <f>SUM(F210:Q210)</f>
        <v>0</v>
      </c>
      <c r="S210" s="7" t="s">
        <v>69</v>
      </c>
      <c r="T210" s="174">
        <v>500</v>
      </c>
      <c r="U210" s="139"/>
      <c r="V210" s="235">
        <v>0</v>
      </c>
      <c r="W210" s="235">
        <v>0</v>
      </c>
      <c r="X210" s="235">
        <v>0</v>
      </c>
      <c r="Y210" s="235">
        <v>0</v>
      </c>
      <c r="Z210" s="235">
        <v>0</v>
      </c>
      <c r="AA210" s="235">
        <v>0</v>
      </c>
      <c r="AB210" s="235">
        <v>0</v>
      </c>
      <c r="AC210" s="235">
        <v>0</v>
      </c>
      <c r="AD210" s="235">
        <v>0</v>
      </c>
      <c r="AE210" s="235">
        <f>$T$210</f>
        <v>500</v>
      </c>
      <c r="AF210" s="235">
        <f>$T$210</f>
        <v>500</v>
      </c>
      <c r="AG210" s="235">
        <f>$T$210</f>
        <v>500</v>
      </c>
      <c r="AH210" s="237">
        <f>SUM(V210:AG210)</f>
        <v>1500</v>
      </c>
      <c r="AI210" s="7" t="s">
        <v>69</v>
      </c>
      <c r="AJ210" s="174">
        <v>500</v>
      </c>
      <c r="AK210" s="139"/>
      <c r="AL210" s="349">
        <f>$AJ$210</f>
        <v>500</v>
      </c>
      <c r="AM210" s="349">
        <f t="shared" ref="AM210:AW210" si="645">$AJ$210</f>
        <v>500</v>
      </c>
      <c r="AN210" s="349">
        <f t="shared" si="645"/>
        <v>500</v>
      </c>
      <c r="AO210" s="349">
        <f t="shared" si="645"/>
        <v>500</v>
      </c>
      <c r="AP210" s="349">
        <f t="shared" si="645"/>
        <v>500</v>
      </c>
      <c r="AQ210" s="349">
        <f t="shared" si="645"/>
        <v>500</v>
      </c>
      <c r="AR210" s="349">
        <f t="shared" si="645"/>
        <v>500</v>
      </c>
      <c r="AS210" s="349">
        <f t="shared" si="645"/>
        <v>500</v>
      </c>
      <c r="AT210" s="349">
        <f t="shared" si="645"/>
        <v>500</v>
      </c>
      <c r="AU210" s="349">
        <f t="shared" si="645"/>
        <v>500</v>
      </c>
      <c r="AV210" s="349">
        <f t="shared" si="645"/>
        <v>500</v>
      </c>
      <c r="AW210" s="349">
        <f t="shared" si="645"/>
        <v>500</v>
      </c>
      <c r="AX210" s="350">
        <f>SUM(AL210:AW210)</f>
        <v>6000</v>
      </c>
      <c r="AY210" s="7" t="s">
        <v>69</v>
      </c>
      <c r="AZ210" s="174">
        <v>1000</v>
      </c>
      <c r="BA210" s="139"/>
      <c r="BB210" s="437">
        <f>$AZ$210</f>
        <v>1000</v>
      </c>
      <c r="BC210" s="437">
        <f t="shared" ref="BC210:BM210" si="646">$AZ$210</f>
        <v>1000</v>
      </c>
      <c r="BD210" s="437">
        <f t="shared" si="646"/>
        <v>1000</v>
      </c>
      <c r="BE210" s="437">
        <f t="shared" si="646"/>
        <v>1000</v>
      </c>
      <c r="BF210" s="437">
        <f t="shared" si="646"/>
        <v>1000</v>
      </c>
      <c r="BG210" s="437">
        <f t="shared" si="646"/>
        <v>1000</v>
      </c>
      <c r="BH210" s="437">
        <f t="shared" si="646"/>
        <v>1000</v>
      </c>
      <c r="BI210" s="437">
        <f t="shared" si="646"/>
        <v>1000</v>
      </c>
      <c r="BJ210" s="437">
        <f t="shared" si="646"/>
        <v>1000</v>
      </c>
      <c r="BK210" s="437">
        <f t="shared" si="646"/>
        <v>1000</v>
      </c>
      <c r="BL210" s="437">
        <f t="shared" si="646"/>
        <v>1000</v>
      </c>
      <c r="BM210" s="437">
        <f t="shared" si="646"/>
        <v>1000</v>
      </c>
      <c r="BN210" s="438">
        <f>SUM(BB210:BM210)</f>
        <v>12000</v>
      </c>
      <c r="BO210" s="7" t="s">
        <v>69</v>
      </c>
      <c r="BP210" s="174">
        <v>1000</v>
      </c>
      <c r="BQ210" s="139"/>
      <c r="BR210" s="437">
        <f>$BP$210</f>
        <v>1000</v>
      </c>
      <c r="BS210" s="437">
        <f t="shared" ref="BS210:CC210" si="647">$BP$210</f>
        <v>1000</v>
      </c>
      <c r="BT210" s="437">
        <f t="shared" si="647"/>
        <v>1000</v>
      </c>
      <c r="BU210" s="437">
        <f t="shared" si="647"/>
        <v>1000</v>
      </c>
      <c r="BV210" s="437">
        <f t="shared" si="647"/>
        <v>1000</v>
      </c>
      <c r="BW210" s="437">
        <f t="shared" si="647"/>
        <v>1000</v>
      </c>
      <c r="BX210" s="437">
        <f t="shared" si="647"/>
        <v>1000</v>
      </c>
      <c r="BY210" s="437">
        <f t="shared" si="647"/>
        <v>1000</v>
      </c>
      <c r="BZ210" s="437">
        <f t="shared" si="647"/>
        <v>1000</v>
      </c>
      <c r="CA210" s="437">
        <f t="shared" si="647"/>
        <v>1000</v>
      </c>
      <c r="CB210" s="437">
        <f t="shared" si="647"/>
        <v>1000</v>
      </c>
      <c r="CC210" s="437">
        <f t="shared" si="647"/>
        <v>1000</v>
      </c>
      <c r="CD210" s="438">
        <f t="shared" si="626"/>
        <v>12000</v>
      </c>
    </row>
    <row r="211" spans="2:85" outlineLevel="1" x14ac:dyDescent="0.2">
      <c r="B211" s="52" t="s">
        <v>70</v>
      </c>
      <c r="C211" s="7" t="s">
        <v>69</v>
      </c>
      <c r="D211" s="174">
        <v>0</v>
      </c>
      <c r="E211" s="139"/>
      <c r="F211" s="145">
        <v>0</v>
      </c>
      <c r="G211" s="145">
        <v>0</v>
      </c>
      <c r="H211" s="145">
        <v>0</v>
      </c>
      <c r="I211" s="145">
        <v>0</v>
      </c>
      <c r="J211" s="145">
        <v>0</v>
      </c>
      <c r="K211" s="145">
        <v>0</v>
      </c>
      <c r="L211" s="145">
        <v>0</v>
      </c>
      <c r="M211" s="145">
        <f t="shared" si="644"/>
        <v>0</v>
      </c>
      <c r="N211" s="145">
        <f t="shared" si="644"/>
        <v>0</v>
      </c>
      <c r="O211" s="145">
        <f t="shared" si="644"/>
        <v>0</v>
      </c>
      <c r="P211" s="145">
        <f t="shared" si="644"/>
        <v>0</v>
      </c>
      <c r="Q211" s="145">
        <f t="shared" si="644"/>
        <v>0</v>
      </c>
      <c r="R211" s="148">
        <f>SUM(F211:Q211)</f>
        <v>0</v>
      </c>
      <c r="S211" s="7" t="s">
        <v>69</v>
      </c>
      <c r="T211" s="174">
        <v>5000</v>
      </c>
      <c r="U211" s="139"/>
      <c r="V211" s="235">
        <v>0</v>
      </c>
      <c r="W211" s="235">
        <v>0</v>
      </c>
      <c r="X211" s="235">
        <v>0</v>
      </c>
      <c r="Y211" s="235">
        <v>0</v>
      </c>
      <c r="Z211" s="235">
        <v>0</v>
      </c>
      <c r="AA211" s="235">
        <v>0</v>
      </c>
      <c r="AB211" s="235">
        <v>0</v>
      </c>
      <c r="AC211" s="235">
        <f>$T$211</f>
        <v>5000</v>
      </c>
      <c r="AD211" s="235">
        <f>$T$211</f>
        <v>5000</v>
      </c>
      <c r="AE211" s="235">
        <f>$T$211</f>
        <v>5000</v>
      </c>
      <c r="AF211" s="235">
        <f>$T$211</f>
        <v>5000</v>
      </c>
      <c r="AG211" s="235">
        <f>$T$211</f>
        <v>5000</v>
      </c>
      <c r="AH211" s="237">
        <f>SUM(V211:AG211)</f>
        <v>25000</v>
      </c>
      <c r="AI211" s="7" t="s">
        <v>69</v>
      </c>
      <c r="AJ211" s="174">
        <v>5000</v>
      </c>
      <c r="AK211" s="139"/>
      <c r="AL211" s="349">
        <f>$AJ$211</f>
        <v>5000</v>
      </c>
      <c r="AM211" s="349">
        <f t="shared" ref="AM211:AW211" si="648">$AJ$211</f>
        <v>5000</v>
      </c>
      <c r="AN211" s="349">
        <f t="shared" si="648"/>
        <v>5000</v>
      </c>
      <c r="AO211" s="349">
        <f t="shared" si="648"/>
        <v>5000</v>
      </c>
      <c r="AP211" s="349">
        <f t="shared" si="648"/>
        <v>5000</v>
      </c>
      <c r="AQ211" s="349">
        <f t="shared" si="648"/>
        <v>5000</v>
      </c>
      <c r="AR211" s="349">
        <f t="shared" si="648"/>
        <v>5000</v>
      </c>
      <c r="AS211" s="349">
        <f t="shared" si="648"/>
        <v>5000</v>
      </c>
      <c r="AT211" s="349">
        <f t="shared" si="648"/>
        <v>5000</v>
      </c>
      <c r="AU211" s="349">
        <f t="shared" si="648"/>
        <v>5000</v>
      </c>
      <c r="AV211" s="349">
        <f t="shared" si="648"/>
        <v>5000</v>
      </c>
      <c r="AW211" s="349">
        <f t="shared" si="648"/>
        <v>5000</v>
      </c>
      <c r="AX211" s="350">
        <f>SUM(AL211:AW211)</f>
        <v>60000</v>
      </c>
      <c r="AY211" s="7" t="s">
        <v>69</v>
      </c>
      <c r="AZ211" s="174">
        <v>10000</v>
      </c>
      <c r="BA211" s="139"/>
      <c r="BB211" s="437">
        <f>$AZ$211</f>
        <v>10000</v>
      </c>
      <c r="BC211" s="437">
        <f t="shared" ref="BC211:BM211" si="649">$AZ$211</f>
        <v>10000</v>
      </c>
      <c r="BD211" s="437">
        <f t="shared" si="649"/>
        <v>10000</v>
      </c>
      <c r="BE211" s="437">
        <f t="shared" si="649"/>
        <v>10000</v>
      </c>
      <c r="BF211" s="437">
        <f t="shared" si="649"/>
        <v>10000</v>
      </c>
      <c r="BG211" s="437">
        <f t="shared" si="649"/>
        <v>10000</v>
      </c>
      <c r="BH211" s="437">
        <f t="shared" si="649"/>
        <v>10000</v>
      </c>
      <c r="BI211" s="437">
        <f t="shared" si="649"/>
        <v>10000</v>
      </c>
      <c r="BJ211" s="437">
        <f t="shared" si="649"/>
        <v>10000</v>
      </c>
      <c r="BK211" s="437">
        <f t="shared" si="649"/>
        <v>10000</v>
      </c>
      <c r="BL211" s="437">
        <f t="shared" si="649"/>
        <v>10000</v>
      </c>
      <c r="BM211" s="437">
        <f t="shared" si="649"/>
        <v>10000</v>
      </c>
      <c r="BN211" s="438">
        <f>SUM(BB211:BM211)</f>
        <v>120000</v>
      </c>
      <c r="BO211" s="7" t="s">
        <v>69</v>
      </c>
      <c r="BP211" s="174">
        <v>10000</v>
      </c>
      <c r="BQ211" s="139"/>
      <c r="BR211" s="437">
        <f>$BP$211</f>
        <v>10000</v>
      </c>
      <c r="BS211" s="437">
        <f t="shared" ref="BS211:CC211" si="650">$BP$211</f>
        <v>10000</v>
      </c>
      <c r="BT211" s="437">
        <f t="shared" si="650"/>
        <v>10000</v>
      </c>
      <c r="BU211" s="437">
        <f t="shared" si="650"/>
        <v>10000</v>
      </c>
      <c r="BV211" s="437">
        <f t="shared" si="650"/>
        <v>10000</v>
      </c>
      <c r="BW211" s="437">
        <f t="shared" si="650"/>
        <v>10000</v>
      </c>
      <c r="BX211" s="437">
        <f t="shared" si="650"/>
        <v>10000</v>
      </c>
      <c r="BY211" s="437">
        <f t="shared" si="650"/>
        <v>10000</v>
      </c>
      <c r="BZ211" s="437">
        <f t="shared" si="650"/>
        <v>10000</v>
      </c>
      <c r="CA211" s="437">
        <f t="shared" si="650"/>
        <v>10000</v>
      </c>
      <c r="CB211" s="437">
        <f t="shared" si="650"/>
        <v>10000</v>
      </c>
      <c r="CC211" s="437">
        <f t="shared" si="650"/>
        <v>10000</v>
      </c>
      <c r="CD211" s="438">
        <f t="shared" si="626"/>
        <v>120000</v>
      </c>
    </row>
    <row r="212" spans="2:85" outlineLevel="1" x14ac:dyDescent="0.2">
      <c r="B212" s="52" t="s">
        <v>150</v>
      </c>
      <c r="C212" s="7" t="s">
        <v>69</v>
      </c>
      <c r="D212" s="174">
        <v>0</v>
      </c>
      <c r="E212" s="139"/>
      <c r="F212" s="145"/>
      <c r="G212" s="145"/>
      <c r="H212" s="145"/>
      <c r="I212" s="145"/>
      <c r="J212" s="145"/>
      <c r="K212" s="145"/>
      <c r="L212" s="145"/>
      <c r="M212" s="145">
        <f>$D$212</f>
        <v>0</v>
      </c>
      <c r="N212" s="145">
        <f>$D$212</f>
        <v>0</v>
      </c>
      <c r="O212" s="145">
        <f>$D$212</f>
        <v>0</v>
      </c>
      <c r="P212" s="145">
        <f>$D$212</f>
        <v>0</v>
      </c>
      <c r="Q212" s="145">
        <f>$D$212</f>
        <v>0</v>
      </c>
      <c r="R212" s="148">
        <f>SUM(F212:Q212)</f>
        <v>0</v>
      </c>
      <c r="S212" s="7" t="s">
        <v>69</v>
      </c>
      <c r="T212" s="174">
        <v>0</v>
      </c>
      <c r="U212" s="139"/>
      <c r="V212" s="235">
        <v>0</v>
      </c>
      <c r="W212" s="235">
        <v>0</v>
      </c>
      <c r="X212" s="235">
        <v>0</v>
      </c>
      <c r="Y212" s="235">
        <v>0</v>
      </c>
      <c r="Z212" s="235">
        <v>0</v>
      </c>
      <c r="AA212" s="235">
        <v>0</v>
      </c>
      <c r="AB212" s="235">
        <v>0</v>
      </c>
      <c r="AC212" s="235">
        <v>0</v>
      </c>
      <c r="AD212" s="235">
        <v>0</v>
      </c>
      <c r="AE212" s="235">
        <v>0</v>
      </c>
      <c r="AF212" s="235">
        <v>0</v>
      </c>
      <c r="AG212" s="235">
        <v>0</v>
      </c>
      <c r="AH212" s="237">
        <f>SUM(V212:AG212)</f>
        <v>0</v>
      </c>
      <c r="AI212" s="7" t="s">
        <v>69</v>
      </c>
      <c r="AJ212" s="174">
        <v>1000</v>
      </c>
      <c r="AK212" s="139"/>
      <c r="AL212" s="349">
        <f>$AJ$212</f>
        <v>1000</v>
      </c>
      <c r="AM212" s="349">
        <f t="shared" ref="AM212:AW212" si="651">$AJ$212</f>
        <v>1000</v>
      </c>
      <c r="AN212" s="349">
        <f t="shared" si="651"/>
        <v>1000</v>
      </c>
      <c r="AO212" s="349">
        <f t="shared" si="651"/>
        <v>1000</v>
      </c>
      <c r="AP212" s="349">
        <f t="shared" si="651"/>
        <v>1000</v>
      </c>
      <c r="AQ212" s="349">
        <f t="shared" si="651"/>
        <v>1000</v>
      </c>
      <c r="AR212" s="349">
        <f t="shared" si="651"/>
        <v>1000</v>
      </c>
      <c r="AS212" s="349">
        <f t="shared" si="651"/>
        <v>1000</v>
      </c>
      <c r="AT212" s="349">
        <f t="shared" si="651"/>
        <v>1000</v>
      </c>
      <c r="AU212" s="349">
        <f t="shared" si="651"/>
        <v>1000</v>
      </c>
      <c r="AV212" s="349">
        <f t="shared" si="651"/>
        <v>1000</v>
      </c>
      <c r="AW212" s="349">
        <f t="shared" si="651"/>
        <v>1000</v>
      </c>
      <c r="AX212" s="350">
        <f>SUM(AL212:AW212)</f>
        <v>12000</v>
      </c>
      <c r="AY212" s="7" t="s">
        <v>69</v>
      </c>
      <c r="AZ212" s="174">
        <v>1000</v>
      </c>
      <c r="BA212" s="139"/>
      <c r="BB212" s="437">
        <f>$AZ$212</f>
        <v>1000</v>
      </c>
      <c r="BC212" s="437">
        <f t="shared" ref="BC212:BM212" si="652">$AZ$212</f>
        <v>1000</v>
      </c>
      <c r="BD212" s="437">
        <f t="shared" si="652"/>
        <v>1000</v>
      </c>
      <c r="BE212" s="437">
        <f t="shared" si="652"/>
        <v>1000</v>
      </c>
      <c r="BF212" s="437">
        <f t="shared" si="652"/>
        <v>1000</v>
      </c>
      <c r="BG212" s="437">
        <f t="shared" si="652"/>
        <v>1000</v>
      </c>
      <c r="BH212" s="437">
        <f t="shared" si="652"/>
        <v>1000</v>
      </c>
      <c r="BI212" s="437">
        <f t="shared" si="652"/>
        <v>1000</v>
      </c>
      <c r="BJ212" s="437">
        <f t="shared" si="652"/>
        <v>1000</v>
      </c>
      <c r="BK212" s="437">
        <f t="shared" si="652"/>
        <v>1000</v>
      </c>
      <c r="BL212" s="437">
        <f t="shared" si="652"/>
        <v>1000</v>
      </c>
      <c r="BM212" s="437">
        <f t="shared" si="652"/>
        <v>1000</v>
      </c>
      <c r="BN212" s="438">
        <f>SUM(BB212:BM212)</f>
        <v>12000</v>
      </c>
      <c r="BO212" s="7" t="s">
        <v>69</v>
      </c>
      <c r="BP212" s="174">
        <v>1000</v>
      </c>
      <c r="BQ212" s="139"/>
      <c r="BR212" s="437">
        <f>$BP$212</f>
        <v>1000</v>
      </c>
      <c r="BS212" s="437">
        <f t="shared" ref="BS212:CC212" si="653">$BP$212</f>
        <v>1000</v>
      </c>
      <c r="BT212" s="437">
        <f t="shared" si="653"/>
        <v>1000</v>
      </c>
      <c r="BU212" s="437">
        <f t="shared" si="653"/>
        <v>1000</v>
      </c>
      <c r="BV212" s="437">
        <f t="shared" si="653"/>
        <v>1000</v>
      </c>
      <c r="BW212" s="437">
        <f t="shared" si="653"/>
        <v>1000</v>
      </c>
      <c r="BX212" s="437">
        <f t="shared" si="653"/>
        <v>1000</v>
      </c>
      <c r="BY212" s="437">
        <f t="shared" si="653"/>
        <v>1000</v>
      </c>
      <c r="BZ212" s="437">
        <f t="shared" si="653"/>
        <v>1000</v>
      </c>
      <c r="CA212" s="437">
        <f t="shared" si="653"/>
        <v>1000</v>
      </c>
      <c r="CB212" s="437">
        <f t="shared" si="653"/>
        <v>1000</v>
      </c>
      <c r="CC212" s="437">
        <f t="shared" si="653"/>
        <v>1000</v>
      </c>
      <c r="CD212" s="438">
        <f t="shared" si="626"/>
        <v>12000</v>
      </c>
      <c r="CG212" s="529"/>
    </row>
    <row r="213" spans="2:85" outlineLevel="1" x14ac:dyDescent="0.2">
      <c r="B213" s="52" t="s">
        <v>71</v>
      </c>
      <c r="C213" s="7" t="s">
        <v>24</v>
      </c>
      <c r="D213" s="174">
        <v>0</v>
      </c>
      <c r="E213" s="139"/>
      <c r="F213" s="145">
        <v>0</v>
      </c>
      <c r="G213" s="145">
        <v>0</v>
      </c>
      <c r="H213" s="145">
        <v>0</v>
      </c>
      <c r="I213" s="145">
        <v>0</v>
      </c>
      <c r="J213" s="145">
        <v>0</v>
      </c>
      <c r="K213" s="145">
        <v>0</v>
      </c>
      <c r="L213" s="145">
        <v>0</v>
      </c>
      <c r="M213" s="145">
        <f>$D213</f>
        <v>0</v>
      </c>
      <c r="N213" s="145">
        <f>$D213</f>
        <v>0</v>
      </c>
      <c r="O213" s="145">
        <f>$D213</f>
        <v>0</v>
      </c>
      <c r="P213" s="145">
        <f>$D213</f>
        <v>0</v>
      </c>
      <c r="Q213" s="145">
        <f>$D213</f>
        <v>0</v>
      </c>
      <c r="R213" s="148">
        <f t="shared" si="618"/>
        <v>0</v>
      </c>
      <c r="S213" s="7" t="s">
        <v>24</v>
      </c>
      <c r="T213" s="174">
        <v>0</v>
      </c>
      <c r="U213" s="139"/>
      <c r="V213" s="235">
        <f>$T$213</f>
        <v>0</v>
      </c>
      <c r="W213" s="235">
        <f t="shared" ref="W213:AG213" si="654">$T$213</f>
        <v>0</v>
      </c>
      <c r="X213" s="235">
        <f t="shared" si="654"/>
        <v>0</v>
      </c>
      <c r="Y213" s="235">
        <f t="shared" si="654"/>
        <v>0</v>
      </c>
      <c r="Z213" s="235">
        <f t="shared" si="654"/>
        <v>0</v>
      </c>
      <c r="AA213" s="235">
        <f t="shared" si="654"/>
        <v>0</v>
      </c>
      <c r="AB213" s="235">
        <f t="shared" si="654"/>
        <v>0</v>
      </c>
      <c r="AC213" s="235">
        <f t="shared" si="654"/>
        <v>0</v>
      </c>
      <c r="AD213" s="235">
        <f t="shared" si="654"/>
        <v>0</v>
      </c>
      <c r="AE213" s="235">
        <f t="shared" si="654"/>
        <v>0</v>
      </c>
      <c r="AF213" s="235">
        <f t="shared" si="654"/>
        <v>0</v>
      </c>
      <c r="AG213" s="235">
        <f t="shared" si="654"/>
        <v>0</v>
      </c>
      <c r="AH213" s="237">
        <f t="shared" ref="AH213:AH218" si="655">SUM(V213:AG213)</f>
        <v>0</v>
      </c>
      <c r="AI213" s="7" t="s">
        <v>24</v>
      </c>
      <c r="AJ213" s="174">
        <v>0</v>
      </c>
      <c r="AK213" s="139"/>
      <c r="AL213" s="349">
        <f>$AJ$213</f>
        <v>0</v>
      </c>
      <c r="AM213" s="349">
        <f t="shared" ref="AM213:AW213" si="656">$AJ$213</f>
        <v>0</v>
      </c>
      <c r="AN213" s="349">
        <f t="shared" si="656"/>
        <v>0</v>
      </c>
      <c r="AO213" s="349">
        <f t="shared" si="656"/>
        <v>0</v>
      </c>
      <c r="AP213" s="349">
        <f t="shared" si="656"/>
        <v>0</v>
      </c>
      <c r="AQ213" s="349">
        <f t="shared" si="656"/>
        <v>0</v>
      </c>
      <c r="AR213" s="349">
        <f t="shared" si="656"/>
        <v>0</v>
      </c>
      <c r="AS213" s="349">
        <f t="shared" si="656"/>
        <v>0</v>
      </c>
      <c r="AT213" s="349">
        <f t="shared" si="656"/>
        <v>0</v>
      </c>
      <c r="AU213" s="349">
        <f t="shared" si="656"/>
        <v>0</v>
      </c>
      <c r="AV213" s="349">
        <f t="shared" si="656"/>
        <v>0</v>
      </c>
      <c r="AW213" s="349">
        <f t="shared" si="656"/>
        <v>0</v>
      </c>
      <c r="AX213" s="350">
        <f t="shared" ref="AX213:AX218" si="657">SUM(AL213:AW213)</f>
        <v>0</v>
      </c>
      <c r="AY213" s="7" t="s">
        <v>24</v>
      </c>
      <c r="AZ213" s="174">
        <v>5000</v>
      </c>
      <c r="BA213" s="139"/>
      <c r="BB213" s="437">
        <f>$AZ$213</f>
        <v>5000</v>
      </c>
      <c r="BC213" s="437">
        <f t="shared" ref="BC213:BM213" si="658">$AZ$213</f>
        <v>5000</v>
      </c>
      <c r="BD213" s="437">
        <f t="shared" si="658"/>
        <v>5000</v>
      </c>
      <c r="BE213" s="437">
        <f t="shared" si="658"/>
        <v>5000</v>
      </c>
      <c r="BF213" s="437">
        <f t="shared" si="658"/>
        <v>5000</v>
      </c>
      <c r="BG213" s="437">
        <f t="shared" si="658"/>
        <v>5000</v>
      </c>
      <c r="BH213" s="437">
        <f t="shared" si="658"/>
        <v>5000</v>
      </c>
      <c r="BI213" s="437">
        <f t="shared" si="658"/>
        <v>5000</v>
      </c>
      <c r="BJ213" s="437">
        <f t="shared" si="658"/>
        <v>5000</v>
      </c>
      <c r="BK213" s="437">
        <f t="shared" si="658"/>
        <v>5000</v>
      </c>
      <c r="BL213" s="437">
        <f t="shared" si="658"/>
        <v>5000</v>
      </c>
      <c r="BM213" s="437">
        <f t="shared" si="658"/>
        <v>5000</v>
      </c>
      <c r="BN213" s="438">
        <f t="shared" ref="BN213:BN218" si="659">SUM(BB213:BM213)</f>
        <v>60000</v>
      </c>
      <c r="BO213" s="7" t="s">
        <v>24</v>
      </c>
      <c r="BP213" s="174">
        <v>5000</v>
      </c>
      <c r="BQ213" s="139"/>
      <c r="BR213" s="437">
        <f>$BP$213</f>
        <v>5000</v>
      </c>
      <c r="BS213" s="437">
        <f t="shared" ref="BS213:CC213" si="660">$BP$213</f>
        <v>5000</v>
      </c>
      <c r="BT213" s="437">
        <f t="shared" si="660"/>
        <v>5000</v>
      </c>
      <c r="BU213" s="437">
        <f t="shared" si="660"/>
        <v>5000</v>
      </c>
      <c r="BV213" s="437">
        <f t="shared" si="660"/>
        <v>5000</v>
      </c>
      <c r="BW213" s="437">
        <f t="shared" si="660"/>
        <v>5000</v>
      </c>
      <c r="BX213" s="437">
        <f t="shared" si="660"/>
        <v>5000</v>
      </c>
      <c r="BY213" s="437">
        <f t="shared" si="660"/>
        <v>5000</v>
      </c>
      <c r="BZ213" s="437">
        <f t="shared" si="660"/>
        <v>5000</v>
      </c>
      <c r="CA213" s="437">
        <f t="shared" si="660"/>
        <v>5000</v>
      </c>
      <c r="CB213" s="437">
        <f t="shared" si="660"/>
        <v>5000</v>
      </c>
      <c r="CC213" s="437">
        <f t="shared" si="660"/>
        <v>5000</v>
      </c>
      <c r="CD213" s="438">
        <f t="shared" si="626"/>
        <v>60000</v>
      </c>
      <c r="CG213" s="529"/>
    </row>
    <row r="214" spans="2:85" outlineLevel="1" x14ac:dyDescent="0.2">
      <c r="B214" s="52" t="s">
        <v>72</v>
      </c>
      <c r="C214" s="7" t="s">
        <v>59</v>
      </c>
      <c r="D214" s="174">
        <v>0</v>
      </c>
      <c r="E214" s="139"/>
      <c r="F214" s="145">
        <f t="shared" ref="F214:Q215" si="661">$D214*F$126</f>
        <v>0</v>
      </c>
      <c r="G214" s="145">
        <f t="shared" si="661"/>
        <v>0</v>
      </c>
      <c r="H214" s="145">
        <f t="shared" si="661"/>
        <v>0</v>
      </c>
      <c r="I214" s="145">
        <f t="shared" si="661"/>
        <v>0</v>
      </c>
      <c r="J214" s="145">
        <f t="shared" si="661"/>
        <v>0</v>
      </c>
      <c r="K214" s="145">
        <f t="shared" si="661"/>
        <v>0</v>
      </c>
      <c r="L214" s="145">
        <f t="shared" si="661"/>
        <v>0</v>
      </c>
      <c r="M214" s="145">
        <f t="shared" si="661"/>
        <v>0</v>
      </c>
      <c r="N214" s="145">
        <f t="shared" si="661"/>
        <v>0</v>
      </c>
      <c r="O214" s="145">
        <f t="shared" si="661"/>
        <v>0</v>
      </c>
      <c r="P214" s="145">
        <f t="shared" si="661"/>
        <v>0</v>
      </c>
      <c r="Q214" s="145">
        <f t="shared" si="661"/>
        <v>0</v>
      </c>
      <c r="R214" s="148">
        <f t="shared" si="618"/>
        <v>0</v>
      </c>
      <c r="S214" s="7" t="s">
        <v>59</v>
      </c>
      <c r="T214" s="174">
        <v>0</v>
      </c>
      <c r="U214" s="139"/>
      <c r="V214" s="235">
        <f>$T214*V$126</f>
        <v>0</v>
      </c>
      <c r="W214" s="235">
        <f t="shared" ref="W214:AG215" si="662">$T214*W$126</f>
        <v>0</v>
      </c>
      <c r="X214" s="235">
        <f t="shared" si="662"/>
        <v>0</v>
      </c>
      <c r="Y214" s="235">
        <f t="shared" si="662"/>
        <v>0</v>
      </c>
      <c r="Z214" s="235">
        <f t="shared" si="662"/>
        <v>0</v>
      </c>
      <c r="AA214" s="235">
        <f t="shared" si="662"/>
        <v>0</v>
      </c>
      <c r="AB214" s="235">
        <f t="shared" si="662"/>
        <v>0</v>
      </c>
      <c r="AC214" s="235">
        <f t="shared" si="662"/>
        <v>0</v>
      </c>
      <c r="AD214" s="235">
        <f t="shared" si="662"/>
        <v>0</v>
      </c>
      <c r="AE214" s="235">
        <f t="shared" si="662"/>
        <v>0</v>
      </c>
      <c r="AF214" s="235">
        <f t="shared" si="662"/>
        <v>0</v>
      </c>
      <c r="AG214" s="235">
        <f t="shared" si="662"/>
        <v>0</v>
      </c>
      <c r="AH214" s="237">
        <f t="shared" si="655"/>
        <v>0</v>
      </c>
      <c r="AI214" s="7" t="s">
        <v>59</v>
      </c>
      <c r="AJ214" s="174">
        <v>0</v>
      </c>
      <c r="AK214" s="139"/>
      <c r="AL214" s="349">
        <f>$AJ214*AL$126</f>
        <v>0</v>
      </c>
      <c r="AM214" s="349">
        <f t="shared" ref="AM214:AW214" si="663">$AJ214*AM$126</f>
        <v>0</v>
      </c>
      <c r="AN214" s="349">
        <f t="shared" si="663"/>
        <v>0</v>
      </c>
      <c r="AO214" s="349">
        <f t="shared" si="663"/>
        <v>0</v>
      </c>
      <c r="AP214" s="349">
        <f t="shared" si="663"/>
        <v>0</v>
      </c>
      <c r="AQ214" s="349">
        <f t="shared" si="663"/>
        <v>0</v>
      </c>
      <c r="AR214" s="349">
        <f t="shared" si="663"/>
        <v>0</v>
      </c>
      <c r="AS214" s="349">
        <f t="shared" si="663"/>
        <v>0</v>
      </c>
      <c r="AT214" s="349">
        <f t="shared" si="663"/>
        <v>0</v>
      </c>
      <c r="AU214" s="349">
        <f t="shared" si="663"/>
        <v>0</v>
      </c>
      <c r="AV214" s="349">
        <f t="shared" si="663"/>
        <v>0</v>
      </c>
      <c r="AW214" s="349">
        <f t="shared" si="663"/>
        <v>0</v>
      </c>
      <c r="AX214" s="350">
        <f t="shared" si="657"/>
        <v>0</v>
      </c>
      <c r="AY214" s="7" t="s">
        <v>59</v>
      </c>
      <c r="AZ214" s="174">
        <v>100</v>
      </c>
      <c r="BA214" s="139"/>
      <c r="BB214" s="437">
        <f>$AZ214*BB$126</f>
        <v>5000</v>
      </c>
      <c r="BC214" s="437">
        <f t="shared" ref="BC214:BM214" si="664">$AZ214*BC$126</f>
        <v>5000</v>
      </c>
      <c r="BD214" s="437">
        <f t="shared" si="664"/>
        <v>5000</v>
      </c>
      <c r="BE214" s="437">
        <f t="shared" si="664"/>
        <v>5000</v>
      </c>
      <c r="BF214" s="437">
        <f t="shared" si="664"/>
        <v>5000</v>
      </c>
      <c r="BG214" s="437">
        <f t="shared" si="664"/>
        <v>5000</v>
      </c>
      <c r="BH214" s="437">
        <f t="shared" si="664"/>
        <v>5000</v>
      </c>
      <c r="BI214" s="437">
        <f t="shared" si="664"/>
        <v>5000</v>
      </c>
      <c r="BJ214" s="437">
        <f t="shared" si="664"/>
        <v>5000</v>
      </c>
      <c r="BK214" s="437">
        <f t="shared" si="664"/>
        <v>5000</v>
      </c>
      <c r="BL214" s="437">
        <f t="shared" si="664"/>
        <v>5000</v>
      </c>
      <c r="BM214" s="437">
        <f t="shared" si="664"/>
        <v>5000</v>
      </c>
      <c r="BN214" s="438">
        <f t="shared" si="659"/>
        <v>60000</v>
      </c>
      <c r="BO214" s="7" t="s">
        <v>59</v>
      </c>
      <c r="BP214" s="174">
        <v>100</v>
      </c>
      <c r="BQ214" s="139"/>
      <c r="BR214" s="437">
        <f>$BP214*BR$126</f>
        <v>5000</v>
      </c>
      <c r="BS214" s="437">
        <f t="shared" ref="BS214:CC214" si="665">$BP214*BS$126</f>
        <v>5000</v>
      </c>
      <c r="BT214" s="437">
        <f t="shared" si="665"/>
        <v>5000</v>
      </c>
      <c r="BU214" s="437">
        <f t="shared" si="665"/>
        <v>5000</v>
      </c>
      <c r="BV214" s="437">
        <f t="shared" si="665"/>
        <v>5000</v>
      </c>
      <c r="BW214" s="437">
        <f t="shared" si="665"/>
        <v>5000</v>
      </c>
      <c r="BX214" s="437">
        <f t="shared" si="665"/>
        <v>5000</v>
      </c>
      <c r="BY214" s="437">
        <f t="shared" si="665"/>
        <v>5000</v>
      </c>
      <c r="BZ214" s="437">
        <f t="shared" si="665"/>
        <v>5000</v>
      </c>
      <c r="CA214" s="437">
        <f t="shared" si="665"/>
        <v>5000</v>
      </c>
      <c r="CB214" s="437">
        <f t="shared" si="665"/>
        <v>5000</v>
      </c>
      <c r="CC214" s="437">
        <f t="shared" si="665"/>
        <v>5000</v>
      </c>
      <c r="CD214" s="438">
        <f t="shared" si="626"/>
        <v>60000</v>
      </c>
      <c r="CG214" s="529"/>
    </row>
    <row r="215" spans="2:85" outlineLevel="1" x14ac:dyDescent="0.2">
      <c r="B215" s="52" t="s">
        <v>73</v>
      </c>
      <c r="C215" s="7" t="s">
        <v>59</v>
      </c>
      <c r="D215" s="174">
        <v>0</v>
      </c>
      <c r="E215" s="139"/>
      <c r="F215" s="145">
        <f t="shared" si="661"/>
        <v>0</v>
      </c>
      <c r="G215" s="145">
        <f t="shared" si="661"/>
        <v>0</v>
      </c>
      <c r="H215" s="145">
        <f t="shared" si="661"/>
        <v>0</v>
      </c>
      <c r="I215" s="145">
        <f t="shared" si="661"/>
        <v>0</v>
      </c>
      <c r="J215" s="145">
        <f t="shared" si="661"/>
        <v>0</v>
      </c>
      <c r="K215" s="145">
        <f t="shared" si="661"/>
        <v>0</v>
      </c>
      <c r="L215" s="145">
        <f t="shared" si="661"/>
        <v>0</v>
      </c>
      <c r="M215" s="145">
        <f t="shared" si="661"/>
        <v>0</v>
      </c>
      <c r="N215" s="145">
        <f t="shared" si="661"/>
        <v>0</v>
      </c>
      <c r="O215" s="145">
        <f t="shared" si="661"/>
        <v>0</v>
      </c>
      <c r="P215" s="145">
        <f t="shared" si="661"/>
        <v>0</v>
      </c>
      <c r="Q215" s="145">
        <f t="shared" si="661"/>
        <v>0</v>
      </c>
      <c r="R215" s="148">
        <f t="shared" si="618"/>
        <v>0</v>
      </c>
      <c r="S215" s="7" t="s">
        <v>59</v>
      </c>
      <c r="T215" s="174">
        <v>2000</v>
      </c>
      <c r="U215" s="139"/>
      <c r="V215" s="235">
        <f>$T215*V$126</f>
        <v>0</v>
      </c>
      <c r="W215" s="235">
        <f t="shared" si="662"/>
        <v>0</v>
      </c>
      <c r="X215" s="235">
        <v>0</v>
      </c>
      <c r="Y215" s="235">
        <v>0</v>
      </c>
      <c r="Z215" s="235">
        <v>0</v>
      </c>
      <c r="AA215" s="235">
        <v>0</v>
      </c>
      <c r="AB215" s="235">
        <v>0</v>
      </c>
      <c r="AC215" s="235">
        <v>0</v>
      </c>
      <c r="AD215" s="235">
        <v>0</v>
      </c>
      <c r="AE215" s="235">
        <f>$T$215</f>
        <v>2000</v>
      </c>
      <c r="AF215" s="235">
        <f>$T$215</f>
        <v>2000</v>
      </c>
      <c r="AG215" s="235">
        <f>$T$215</f>
        <v>2000</v>
      </c>
      <c r="AH215" s="237">
        <f t="shared" si="655"/>
        <v>6000</v>
      </c>
      <c r="AI215" s="7" t="s">
        <v>59</v>
      </c>
      <c r="AJ215" s="174">
        <v>2000</v>
      </c>
      <c r="AK215" s="139"/>
      <c r="AL215" s="349">
        <f>$AJ215</f>
        <v>2000</v>
      </c>
      <c r="AM215" s="349">
        <f t="shared" ref="AM215:AW215" si="666">$AJ215</f>
        <v>2000</v>
      </c>
      <c r="AN215" s="349">
        <f t="shared" si="666"/>
        <v>2000</v>
      </c>
      <c r="AO215" s="349">
        <f t="shared" si="666"/>
        <v>2000</v>
      </c>
      <c r="AP215" s="349">
        <f t="shared" si="666"/>
        <v>2000</v>
      </c>
      <c r="AQ215" s="349">
        <f t="shared" si="666"/>
        <v>2000</v>
      </c>
      <c r="AR215" s="349">
        <f t="shared" si="666"/>
        <v>2000</v>
      </c>
      <c r="AS215" s="349">
        <f t="shared" si="666"/>
        <v>2000</v>
      </c>
      <c r="AT215" s="349">
        <f t="shared" si="666"/>
        <v>2000</v>
      </c>
      <c r="AU215" s="349">
        <f t="shared" si="666"/>
        <v>2000</v>
      </c>
      <c r="AV215" s="349">
        <f t="shared" si="666"/>
        <v>2000</v>
      </c>
      <c r="AW215" s="349">
        <f t="shared" si="666"/>
        <v>2000</v>
      </c>
      <c r="AX215" s="350">
        <f t="shared" si="657"/>
        <v>24000</v>
      </c>
      <c r="AY215" s="7" t="s">
        <v>59</v>
      </c>
      <c r="AZ215" s="174">
        <v>5000</v>
      </c>
      <c r="BA215" s="139"/>
      <c r="BB215" s="437">
        <f>$AZ215</f>
        <v>5000</v>
      </c>
      <c r="BC215" s="437">
        <f t="shared" ref="BC215:BM215" si="667">$AZ215</f>
        <v>5000</v>
      </c>
      <c r="BD215" s="437">
        <f t="shared" si="667"/>
        <v>5000</v>
      </c>
      <c r="BE215" s="437">
        <f t="shared" si="667"/>
        <v>5000</v>
      </c>
      <c r="BF215" s="437">
        <f t="shared" si="667"/>
        <v>5000</v>
      </c>
      <c r="BG215" s="437">
        <f t="shared" si="667"/>
        <v>5000</v>
      </c>
      <c r="BH215" s="437">
        <f t="shared" si="667"/>
        <v>5000</v>
      </c>
      <c r="BI215" s="437">
        <f t="shared" si="667"/>
        <v>5000</v>
      </c>
      <c r="BJ215" s="437">
        <f t="shared" si="667"/>
        <v>5000</v>
      </c>
      <c r="BK215" s="437">
        <f t="shared" si="667"/>
        <v>5000</v>
      </c>
      <c r="BL215" s="437">
        <f t="shared" si="667"/>
        <v>5000</v>
      </c>
      <c r="BM215" s="437">
        <f t="shared" si="667"/>
        <v>5000</v>
      </c>
      <c r="BN215" s="438">
        <f t="shared" si="659"/>
        <v>60000</v>
      </c>
      <c r="BO215" s="7" t="s">
        <v>59</v>
      </c>
      <c r="BP215" s="174">
        <v>5000</v>
      </c>
      <c r="BQ215" s="139"/>
      <c r="BR215" s="437">
        <f>$BP215</f>
        <v>5000</v>
      </c>
      <c r="BS215" s="437">
        <f t="shared" ref="BS215:CC215" si="668">$BP215</f>
        <v>5000</v>
      </c>
      <c r="BT215" s="437">
        <f t="shared" si="668"/>
        <v>5000</v>
      </c>
      <c r="BU215" s="437">
        <f t="shared" si="668"/>
        <v>5000</v>
      </c>
      <c r="BV215" s="437">
        <f t="shared" si="668"/>
        <v>5000</v>
      </c>
      <c r="BW215" s="437">
        <f t="shared" si="668"/>
        <v>5000</v>
      </c>
      <c r="BX215" s="437">
        <f t="shared" si="668"/>
        <v>5000</v>
      </c>
      <c r="BY215" s="437">
        <f t="shared" si="668"/>
        <v>5000</v>
      </c>
      <c r="BZ215" s="437">
        <f t="shared" si="668"/>
        <v>5000</v>
      </c>
      <c r="CA215" s="437">
        <f t="shared" si="668"/>
        <v>5000</v>
      </c>
      <c r="CB215" s="437">
        <f t="shared" si="668"/>
        <v>5000</v>
      </c>
      <c r="CC215" s="437">
        <f t="shared" si="668"/>
        <v>5000</v>
      </c>
      <c r="CD215" s="438">
        <f t="shared" si="626"/>
        <v>60000</v>
      </c>
      <c r="CG215" s="529"/>
    </row>
    <row r="216" spans="2:85" x14ac:dyDescent="0.2">
      <c r="B216" s="14" t="s">
        <v>57</v>
      </c>
      <c r="C216" s="7"/>
      <c r="D216" s="8"/>
      <c r="E216" s="9"/>
      <c r="F216" s="144">
        <f t="shared" ref="F216:P216" si="669">SUM(F200:F215)</f>
        <v>0</v>
      </c>
      <c r="G216" s="145">
        <f t="shared" si="669"/>
        <v>0</v>
      </c>
      <c r="H216" s="145">
        <f t="shared" si="669"/>
        <v>0</v>
      </c>
      <c r="I216" s="145">
        <f t="shared" si="669"/>
        <v>0</v>
      </c>
      <c r="J216" s="145">
        <f t="shared" si="669"/>
        <v>0</v>
      </c>
      <c r="K216" s="145">
        <f t="shared" si="669"/>
        <v>0</v>
      </c>
      <c r="L216" s="145">
        <f t="shared" si="669"/>
        <v>0</v>
      </c>
      <c r="M216" s="145">
        <f t="shared" si="669"/>
        <v>0</v>
      </c>
      <c r="N216" s="145">
        <f t="shared" si="669"/>
        <v>0</v>
      </c>
      <c r="O216" s="145">
        <f t="shared" si="669"/>
        <v>500</v>
      </c>
      <c r="P216" s="145">
        <f t="shared" si="669"/>
        <v>500</v>
      </c>
      <c r="Q216" s="146">
        <f>SUM(Q200:Q215)</f>
        <v>500</v>
      </c>
      <c r="R216" s="148">
        <f>SUM(F216:Q216)</f>
        <v>1500</v>
      </c>
      <c r="S216" s="7"/>
      <c r="T216" s="8"/>
      <c r="U216" s="9"/>
      <c r="V216" s="257">
        <f>SUM(V200:V215)</f>
        <v>800</v>
      </c>
      <c r="W216" s="235">
        <f t="shared" ref="W216:AG216" si="670">SUM(W200:W215)</f>
        <v>800</v>
      </c>
      <c r="X216" s="235">
        <f t="shared" si="670"/>
        <v>800</v>
      </c>
      <c r="Y216" s="235">
        <f t="shared" si="670"/>
        <v>800</v>
      </c>
      <c r="Z216" s="235">
        <f t="shared" si="670"/>
        <v>800</v>
      </c>
      <c r="AA216" s="235">
        <f t="shared" si="670"/>
        <v>800</v>
      </c>
      <c r="AB216" s="235">
        <f t="shared" si="670"/>
        <v>5000</v>
      </c>
      <c r="AC216" s="235">
        <f t="shared" si="670"/>
        <v>10000</v>
      </c>
      <c r="AD216" s="235">
        <f t="shared" si="670"/>
        <v>10000</v>
      </c>
      <c r="AE216" s="235">
        <f t="shared" si="670"/>
        <v>12770</v>
      </c>
      <c r="AF216" s="235">
        <f t="shared" si="670"/>
        <v>12770</v>
      </c>
      <c r="AG216" s="258">
        <f t="shared" si="670"/>
        <v>12770</v>
      </c>
      <c r="AH216" s="237">
        <f t="shared" si="655"/>
        <v>68110</v>
      </c>
      <c r="AI216" s="7"/>
      <c r="AJ216" s="8"/>
      <c r="AK216" s="9"/>
      <c r="AL216" s="351">
        <f t="shared" ref="AL216:AV216" si="671">SUM(AL200:AL215)</f>
        <v>16070</v>
      </c>
      <c r="AM216" s="349">
        <f t="shared" si="671"/>
        <v>16070</v>
      </c>
      <c r="AN216" s="349">
        <f t="shared" si="671"/>
        <v>16070</v>
      </c>
      <c r="AO216" s="349">
        <f t="shared" si="671"/>
        <v>16070</v>
      </c>
      <c r="AP216" s="349">
        <f t="shared" si="671"/>
        <v>16070</v>
      </c>
      <c r="AQ216" s="349">
        <f t="shared" si="671"/>
        <v>16070</v>
      </c>
      <c r="AR216" s="349">
        <f t="shared" si="671"/>
        <v>16130</v>
      </c>
      <c r="AS216" s="349">
        <f t="shared" si="671"/>
        <v>16130</v>
      </c>
      <c r="AT216" s="349">
        <f t="shared" si="671"/>
        <v>16130</v>
      </c>
      <c r="AU216" s="349">
        <f t="shared" si="671"/>
        <v>16130</v>
      </c>
      <c r="AV216" s="349">
        <f t="shared" si="671"/>
        <v>16130</v>
      </c>
      <c r="AW216" s="370">
        <f>SUM(AW200:AW215)</f>
        <v>16130</v>
      </c>
      <c r="AX216" s="350">
        <f t="shared" si="657"/>
        <v>193200</v>
      </c>
      <c r="AY216" s="7"/>
      <c r="AZ216" s="8"/>
      <c r="BA216" s="9"/>
      <c r="BB216" s="439">
        <f t="shared" ref="BB216:BM216" si="672">SUM(BB200:BB215)</f>
        <v>116000</v>
      </c>
      <c r="BC216" s="437">
        <f t="shared" si="672"/>
        <v>116000</v>
      </c>
      <c r="BD216" s="437">
        <f t="shared" si="672"/>
        <v>116000</v>
      </c>
      <c r="BE216" s="437">
        <f t="shared" si="672"/>
        <v>116000</v>
      </c>
      <c r="BF216" s="437">
        <f t="shared" si="672"/>
        <v>116000</v>
      </c>
      <c r="BG216" s="437">
        <f t="shared" si="672"/>
        <v>116000</v>
      </c>
      <c r="BH216" s="437">
        <f t="shared" si="672"/>
        <v>116000</v>
      </c>
      <c r="BI216" s="437">
        <f t="shared" si="672"/>
        <v>116000</v>
      </c>
      <c r="BJ216" s="437">
        <f t="shared" si="672"/>
        <v>116000</v>
      </c>
      <c r="BK216" s="437">
        <f t="shared" si="672"/>
        <v>116000</v>
      </c>
      <c r="BL216" s="437">
        <f t="shared" si="672"/>
        <v>116000</v>
      </c>
      <c r="BM216" s="459">
        <f t="shared" si="672"/>
        <v>116000</v>
      </c>
      <c r="BN216" s="438">
        <f t="shared" si="659"/>
        <v>1392000</v>
      </c>
      <c r="BO216" s="7"/>
      <c r="BP216" s="8"/>
      <c r="BQ216" s="9"/>
      <c r="BR216" s="439">
        <f t="shared" ref="BR216:CC216" si="673">SUM(BR200:BR215)</f>
        <v>116000</v>
      </c>
      <c r="BS216" s="437">
        <f t="shared" si="673"/>
        <v>116000</v>
      </c>
      <c r="BT216" s="437">
        <f t="shared" si="673"/>
        <v>116000</v>
      </c>
      <c r="BU216" s="437">
        <f t="shared" si="673"/>
        <v>116000</v>
      </c>
      <c r="BV216" s="437">
        <f t="shared" si="673"/>
        <v>116000</v>
      </c>
      <c r="BW216" s="437">
        <f t="shared" si="673"/>
        <v>116000</v>
      </c>
      <c r="BX216" s="437">
        <f>SUM(BX200:BX215)</f>
        <v>116000</v>
      </c>
      <c r="BY216" s="437">
        <f t="shared" si="673"/>
        <v>116000</v>
      </c>
      <c r="BZ216" s="437">
        <f t="shared" si="673"/>
        <v>116000</v>
      </c>
      <c r="CA216" s="437">
        <f t="shared" si="673"/>
        <v>116000</v>
      </c>
      <c r="CB216" s="437">
        <f t="shared" si="673"/>
        <v>116000</v>
      </c>
      <c r="CC216" s="459">
        <f t="shared" si="673"/>
        <v>116000</v>
      </c>
      <c r="CD216" s="438">
        <f t="shared" si="626"/>
        <v>1392000</v>
      </c>
      <c r="CG216" s="529"/>
    </row>
    <row r="217" spans="2:85" x14ac:dyDescent="0.2">
      <c r="B217" s="14" t="s">
        <v>43</v>
      </c>
      <c r="C217" s="7"/>
      <c r="D217" s="8"/>
      <c r="E217" s="9"/>
      <c r="F217" s="145">
        <f t="shared" ref="F217:P217" si="674">F147+F190+F198+F216+F197</f>
        <v>0</v>
      </c>
      <c r="G217" s="145">
        <f t="shared" si="674"/>
        <v>0</v>
      </c>
      <c r="H217" s="145">
        <f t="shared" si="674"/>
        <v>0</v>
      </c>
      <c r="I217" s="145">
        <f t="shared" si="674"/>
        <v>0</v>
      </c>
      <c r="J217" s="145">
        <f t="shared" si="674"/>
        <v>0</v>
      </c>
      <c r="K217" s="145">
        <f t="shared" si="674"/>
        <v>0</v>
      </c>
      <c r="L217" s="145">
        <f t="shared" si="674"/>
        <v>0</v>
      </c>
      <c r="M217" s="145">
        <f t="shared" si="674"/>
        <v>0</v>
      </c>
      <c r="N217" s="145">
        <f t="shared" si="674"/>
        <v>0</v>
      </c>
      <c r="O217" s="145">
        <f t="shared" si="674"/>
        <v>500</v>
      </c>
      <c r="P217" s="145">
        <f t="shared" si="674"/>
        <v>500</v>
      </c>
      <c r="Q217" s="145">
        <f>Q147+Q190+Q198+Q216+Q197</f>
        <v>500</v>
      </c>
      <c r="R217" s="148">
        <f t="shared" si="618"/>
        <v>1500</v>
      </c>
      <c r="S217" s="530"/>
      <c r="T217" s="8"/>
      <c r="U217" s="9"/>
      <c r="V217" s="235">
        <f>V147+V190+V198+V216+V197</f>
        <v>800</v>
      </c>
      <c r="W217" s="235">
        <f t="shared" ref="W217:AF217" si="675">W147+W190+W198+W216+W197</f>
        <v>800</v>
      </c>
      <c r="X217" s="235">
        <f t="shared" si="675"/>
        <v>800</v>
      </c>
      <c r="Y217" s="235">
        <f t="shared" si="675"/>
        <v>27666.666666666672</v>
      </c>
      <c r="Z217" s="235">
        <f t="shared" si="675"/>
        <v>27666.666666666672</v>
      </c>
      <c r="AA217" s="235">
        <f t="shared" si="675"/>
        <v>27666.666666666672</v>
      </c>
      <c r="AB217" s="235">
        <f t="shared" si="675"/>
        <v>71013.333333333343</v>
      </c>
      <c r="AC217" s="235">
        <f t="shared" si="675"/>
        <v>76066.333333333343</v>
      </c>
      <c r="AD217" s="235">
        <f t="shared" si="675"/>
        <v>76066.333333333343</v>
      </c>
      <c r="AE217" s="235">
        <f t="shared" si="675"/>
        <v>119817.66666666667</v>
      </c>
      <c r="AF217" s="235">
        <f t="shared" si="675"/>
        <v>119817.66666666667</v>
      </c>
      <c r="AG217" s="235">
        <f>AG147+AG190+AG198+AG216+AG197</f>
        <v>119817.66666666667</v>
      </c>
      <c r="AH217" s="237">
        <f>SUM(V217:AG217)</f>
        <v>667999</v>
      </c>
      <c r="AI217" s="7"/>
      <c r="AJ217" s="8"/>
      <c r="AK217" s="9"/>
      <c r="AL217" s="349">
        <f t="shared" ref="AL217:AV217" si="676">AL147+AL190+AL198+AL216+AL197</f>
        <v>304896.66666666669</v>
      </c>
      <c r="AM217" s="349">
        <f t="shared" si="676"/>
        <v>302896.66666666669</v>
      </c>
      <c r="AN217" s="349">
        <f t="shared" si="676"/>
        <v>302896.66666666669</v>
      </c>
      <c r="AO217" s="349">
        <f t="shared" si="676"/>
        <v>302896.66666666669</v>
      </c>
      <c r="AP217" s="349">
        <f t="shared" si="676"/>
        <v>302896.66666666669</v>
      </c>
      <c r="AQ217" s="349">
        <f t="shared" si="676"/>
        <v>302896.66666666669</v>
      </c>
      <c r="AR217" s="349">
        <f t="shared" si="676"/>
        <v>324970</v>
      </c>
      <c r="AS217" s="349">
        <f t="shared" si="676"/>
        <v>325079</v>
      </c>
      <c r="AT217" s="349">
        <f t="shared" si="676"/>
        <v>325079</v>
      </c>
      <c r="AU217" s="349">
        <f t="shared" si="676"/>
        <v>325079</v>
      </c>
      <c r="AV217" s="349">
        <f t="shared" si="676"/>
        <v>325079</v>
      </c>
      <c r="AW217" s="349">
        <f>AW147+AW190+AW198+AW216+AW197</f>
        <v>325079</v>
      </c>
      <c r="AX217" s="350">
        <f>SUM(AL217:AW217)</f>
        <v>3769745</v>
      </c>
      <c r="AY217" s="7"/>
      <c r="AZ217" s="8"/>
      <c r="BA217" s="9"/>
      <c r="BB217" s="437">
        <f>BB147+BB190+BB198+BB216+BB197</f>
        <v>999313.33333333337</v>
      </c>
      <c r="BC217" s="437">
        <f t="shared" ref="BC217:BM217" si="677">BC147+BC190+BC198+BC216+BC197</f>
        <v>999313.33333333337</v>
      </c>
      <c r="BD217" s="437">
        <f t="shared" si="677"/>
        <v>999313.33333333337</v>
      </c>
      <c r="BE217" s="437">
        <f t="shared" si="677"/>
        <v>999313.33333333337</v>
      </c>
      <c r="BF217" s="437">
        <f t="shared" si="677"/>
        <v>999313.33333333337</v>
      </c>
      <c r="BG217" s="437">
        <f t="shared" si="677"/>
        <v>999313.33333333337</v>
      </c>
      <c r="BH217" s="437">
        <f t="shared" si="677"/>
        <v>999313.33333333337</v>
      </c>
      <c r="BI217" s="437">
        <f t="shared" si="677"/>
        <v>999538.33333333337</v>
      </c>
      <c r="BJ217" s="437">
        <f t="shared" si="677"/>
        <v>999538.33333333337</v>
      </c>
      <c r="BK217" s="437">
        <f t="shared" si="677"/>
        <v>999538.33333333337</v>
      </c>
      <c r="BL217" s="437">
        <f t="shared" si="677"/>
        <v>999538.33333333337</v>
      </c>
      <c r="BM217" s="437">
        <f t="shared" si="677"/>
        <v>999538.33333333337</v>
      </c>
      <c r="BN217" s="438">
        <f t="shared" si="659"/>
        <v>11992885.000000002</v>
      </c>
      <c r="BO217" s="7"/>
      <c r="BP217" s="8"/>
      <c r="BQ217" s="9"/>
      <c r="BR217" s="437">
        <f t="shared" ref="BR217:CC217" si="678">BR147+BR190+BR198+BR216+BR197</f>
        <v>999313.33333333337</v>
      </c>
      <c r="BS217" s="437">
        <f t="shared" si="678"/>
        <v>999313.33333333337</v>
      </c>
      <c r="BT217" s="437">
        <f t="shared" si="678"/>
        <v>999313.33333333337</v>
      </c>
      <c r="BU217" s="437">
        <f t="shared" si="678"/>
        <v>999313.33333333337</v>
      </c>
      <c r="BV217" s="437">
        <f t="shared" si="678"/>
        <v>999313.33333333337</v>
      </c>
      <c r="BW217" s="437">
        <f t="shared" si="678"/>
        <v>999313.33333333337</v>
      </c>
      <c r="BX217" s="437">
        <f>BX147+BX190+BX198+BX216+BX197</f>
        <v>999313.33333333337</v>
      </c>
      <c r="BY217" s="437">
        <f t="shared" si="678"/>
        <v>999538.33333333337</v>
      </c>
      <c r="BZ217" s="437">
        <f t="shared" si="678"/>
        <v>999538.33333333337</v>
      </c>
      <c r="CA217" s="437">
        <f t="shared" si="678"/>
        <v>999538.33333333337</v>
      </c>
      <c r="CB217" s="437">
        <f t="shared" si="678"/>
        <v>999538.33333333337</v>
      </c>
      <c r="CC217" s="437">
        <f t="shared" si="678"/>
        <v>999538.33333333337</v>
      </c>
      <c r="CD217" s="438">
        <f t="shared" si="626"/>
        <v>11992885.000000002</v>
      </c>
      <c r="CG217" s="529"/>
    </row>
    <row r="218" spans="2:85" x14ac:dyDescent="0.2">
      <c r="B218" s="14" t="s">
        <v>74</v>
      </c>
      <c r="C218" s="7"/>
      <c r="D218" s="8"/>
      <c r="E218" s="9"/>
      <c r="F218" s="144">
        <f t="shared" ref="F218:Q218" si="679">F135-F217</f>
        <v>0</v>
      </c>
      <c r="G218" s="145">
        <f t="shared" si="679"/>
        <v>0</v>
      </c>
      <c r="H218" s="145">
        <f t="shared" si="679"/>
        <v>0</v>
      </c>
      <c r="I218" s="145">
        <f t="shared" si="679"/>
        <v>0</v>
      </c>
      <c r="J218" s="145">
        <f t="shared" si="679"/>
        <v>0</v>
      </c>
      <c r="K218" s="145">
        <f t="shared" si="679"/>
        <v>0</v>
      </c>
      <c r="L218" s="145">
        <f t="shared" si="679"/>
        <v>0</v>
      </c>
      <c r="M218" s="145">
        <f t="shared" si="679"/>
        <v>0</v>
      </c>
      <c r="N218" s="145">
        <f t="shared" si="679"/>
        <v>0</v>
      </c>
      <c r="O218" s="145">
        <f t="shared" si="679"/>
        <v>-500</v>
      </c>
      <c r="P218" s="145">
        <f t="shared" si="679"/>
        <v>-500</v>
      </c>
      <c r="Q218" s="146">
        <f t="shared" si="679"/>
        <v>-500</v>
      </c>
      <c r="R218" s="148">
        <f t="shared" si="618"/>
        <v>-1500</v>
      </c>
      <c r="S218" s="7"/>
      <c r="T218" s="8"/>
      <c r="U218" s="9"/>
      <c r="V218" s="257">
        <f t="shared" ref="V218:AG218" si="680">V135-V217</f>
        <v>-800</v>
      </c>
      <c r="W218" s="235">
        <f t="shared" si="680"/>
        <v>-800</v>
      </c>
      <c r="X218" s="235">
        <f t="shared" si="680"/>
        <v>-800</v>
      </c>
      <c r="Y218" s="235">
        <f t="shared" si="680"/>
        <v>-27666.666666666672</v>
      </c>
      <c r="Z218" s="235">
        <f t="shared" si="680"/>
        <v>-27666.666666666672</v>
      </c>
      <c r="AA218" s="235">
        <f t="shared" si="680"/>
        <v>-27666.666666666672</v>
      </c>
      <c r="AB218" s="235">
        <f t="shared" si="680"/>
        <v>-71013.333333333343</v>
      </c>
      <c r="AC218" s="235">
        <f t="shared" si="680"/>
        <v>-76066.333333333343</v>
      </c>
      <c r="AD218" s="235">
        <f t="shared" si="680"/>
        <v>-76066.333333333343</v>
      </c>
      <c r="AE218" s="235">
        <f t="shared" si="680"/>
        <v>-119288.17666666667</v>
      </c>
      <c r="AF218" s="235">
        <f t="shared" si="680"/>
        <v>-118322.20016666668</v>
      </c>
      <c r="AG218" s="258">
        <f t="shared" si="680"/>
        <v>-117505.85679166667</v>
      </c>
      <c r="AH218" s="237">
        <f t="shared" si="655"/>
        <v>-663662.23362500011</v>
      </c>
      <c r="AI218" s="7"/>
      <c r="AJ218" s="8"/>
      <c r="AK218" s="9"/>
      <c r="AL218" s="351">
        <f t="shared" ref="AL218:AV218" si="681">AL135-AL217</f>
        <v>-252581.45989166669</v>
      </c>
      <c r="AM218" s="349">
        <f t="shared" si="681"/>
        <v>-186489.47578854163</v>
      </c>
      <c r="AN218" s="349">
        <f t="shared" si="681"/>
        <v>-137949.95884830729</v>
      </c>
      <c r="AO218" s="349">
        <f t="shared" si="681"/>
        <v>-101117.7066256023</v>
      </c>
      <c r="AP218" s="349">
        <f t="shared" si="681"/>
        <v>-73165.293180735258</v>
      </c>
      <c r="AQ218" s="349">
        <f t="shared" si="681"/>
        <v>-51943.823516476667</v>
      </c>
      <c r="AR218" s="349">
        <f t="shared" si="681"/>
        <v>-57773.561943583773</v>
      </c>
      <c r="AS218" s="349">
        <f t="shared" si="681"/>
        <v>-45485.751050635765</v>
      </c>
      <c r="AT218" s="349">
        <f t="shared" si="681"/>
        <v>-35974.289569306187</v>
      </c>
      <c r="AU218" s="349">
        <f t="shared" si="681"/>
        <v>-28726.01317314303</v>
      </c>
      <c r="AV218" s="349">
        <f t="shared" si="681"/>
        <v>-23062.24652650021</v>
      </c>
      <c r="AW218" s="370">
        <f>AW135-AW217</f>
        <v>-18700.116510687629</v>
      </c>
      <c r="AX218" s="350">
        <f t="shared" si="657"/>
        <v>-1012969.6966251865</v>
      </c>
      <c r="AY218" s="7"/>
      <c r="AZ218" s="8"/>
      <c r="BA218" s="9"/>
      <c r="BB218" s="439">
        <f t="shared" ref="BB218:BM218" si="682">BB135-BB217</f>
        <v>-637167.56967462949</v>
      </c>
      <c r="BC218" s="437">
        <f t="shared" si="682"/>
        <v>-499270.24553474505</v>
      </c>
      <c r="BD218" s="437">
        <f t="shared" si="682"/>
        <v>-394849.10368734668</v>
      </c>
      <c r="BE218" s="437">
        <f t="shared" si="682"/>
        <v>-315626.37697087275</v>
      </c>
      <c r="BF218" s="437">
        <f t="shared" si="682"/>
        <v>-255467.91623145784</v>
      </c>
      <c r="BG218" s="437">
        <f t="shared" si="682"/>
        <v>-209668.70232197025</v>
      </c>
      <c r="BH218" s="437">
        <f t="shared" si="682"/>
        <v>-174714.66675116832</v>
      </c>
      <c r="BI218" s="437">
        <f t="shared" si="682"/>
        <v>-148209.97760171699</v>
      </c>
      <c r="BJ218" s="437">
        <f t="shared" si="682"/>
        <v>-127738.86649594666</v>
      </c>
      <c r="BK218" s="437">
        <f t="shared" si="682"/>
        <v>-111917.92004089779</v>
      </c>
      <c r="BL218" s="437">
        <f t="shared" si="682"/>
        <v>-99793.754530229955</v>
      </c>
      <c r="BM218" s="459">
        <f t="shared" si="682"/>
        <v>-90353.544920895831</v>
      </c>
      <c r="BN218" s="438">
        <f t="shared" si="659"/>
        <v>-3064778.6447618781</v>
      </c>
      <c r="BO218" s="7"/>
      <c r="BP218" s="8"/>
      <c r="BQ218" s="9"/>
      <c r="BR218" s="439">
        <f t="shared" ref="BR218:CC218" si="683">BR135-BR217</f>
        <v>38832.467761577689</v>
      </c>
      <c r="BS218" s="437">
        <f t="shared" si="683"/>
        <v>172159.34953721368</v>
      </c>
      <c r="BT218" s="437">
        <f t="shared" si="683"/>
        <v>273586.05975339503</v>
      </c>
      <c r="BU218" s="437">
        <f t="shared" si="683"/>
        <v>350828.69336755422</v>
      </c>
      <c r="BV218" s="437">
        <f t="shared" si="683"/>
        <v>409812.74232994334</v>
      </c>
      <c r="BW218" s="437">
        <f t="shared" si="683"/>
        <v>454971.34358453343</v>
      </c>
      <c r="BX218" s="437">
        <f t="shared" si="683"/>
        <v>489662.53358229983</v>
      </c>
      <c r="BY218" s="437">
        <f t="shared" si="683"/>
        <v>516182.82751784625</v>
      </c>
      <c r="BZ218" s="437">
        <f t="shared" si="683"/>
        <v>536846.20711144863</v>
      </c>
      <c r="CA218" s="437">
        <f t="shared" si="683"/>
        <v>552932.13790585136</v>
      </c>
      <c r="CB218" s="437">
        <f t="shared" si="683"/>
        <v>565407.24091345316</v>
      </c>
      <c r="CC218" s="437">
        <f t="shared" si="683"/>
        <v>575236.38572010456</v>
      </c>
      <c r="CD218" s="438">
        <f t="shared" si="626"/>
        <v>4936457.9890852217</v>
      </c>
      <c r="CG218" s="529"/>
    </row>
    <row r="219" spans="2:85" x14ac:dyDescent="0.2">
      <c r="B219" s="45" t="s">
        <v>75</v>
      </c>
      <c r="C219" s="7"/>
      <c r="D219" s="8"/>
      <c r="E219" s="9"/>
      <c r="F219" s="46" t="e">
        <f t="shared" ref="F219:R219" si="684">F218/F130</f>
        <v>#DIV/0!</v>
      </c>
      <c r="G219" s="47" t="e">
        <f t="shared" si="684"/>
        <v>#DIV/0!</v>
      </c>
      <c r="H219" s="47" t="e">
        <f t="shared" si="684"/>
        <v>#DIV/0!</v>
      </c>
      <c r="I219" s="47" t="e">
        <f t="shared" si="684"/>
        <v>#DIV/0!</v>
      </c>
      <c r="J219" s="47" t="e">
        <f t="shared" si="684"/>
        <v>#DIV/0!</v>
      </c>
      <c r="K219" s="47" t="e">
        <f t="shared" si="684"/>
        <v>#DIV/0!</v>
      </c>
      <c r="L219" s="47" t="e">
        <f t="shared" si="684"/>
        <v>#DIV/0!</v>
      </c>
      <c r="M219" s="47" t="e">
        <f t="shared" si="684"/>
        <v>#DIV/0!</v>
      </c>
      <c r="N219" s="47" t="e">
        <f t="shared" si="684"/>
        <v>#DIV/0!</v>
      </c>
      <c r="O219" s="47" t="e">
        <f t="shared" si="684"/>
        <v>#DIV/0!</v>
      </c>
      <c r="P219" s="47" t="e">
        <f t="shared" si="684"/>
        <v>#DIV/0!</v>
      </c>
      <c r="Q219" s="48" t="e">
        <f t="shared" si="684"/>
        <v>#DIV/0!</v>
      </c>
      <c r="R219" s="49" t="e">
        <f t="shared" si="684"/>
        <v>#DIV/0!</v>
      </c>
      <c r="S219" s="7"/>
      <c r="T219" s="8"/>
      <c r="U219" s="9"/>
      <c r="V219" s="268" t="e">
        <f t="shared" ref="V219:AH219" si="685">V218/V130</f>
        <v>#DIV/0!</v>
      </c>
      <c r="W219" s="269" t="e">
        <f t="shared" si="685"/>
        <v>#DIV/0!</v>
      </c>
      <c r="X219" s="269" t="e">
        <f t="shared" si="685"/>
        <v>#DIV/0!</v>
      </c>
      <c r="Y219" s="269" t="e">
        <f t="shared" si="685"/>
        <v>#DIV/0!</v>
      </c>
      <c r="Z219" s="269" t="e">
        <f t="shared" si="685"/>
        <v>#DIV/0!</v>
      </c>
      <c r="AA219" s="269" t="e">
        <f t="shared" si="685"/>
        <v>#DIV/0!</v>
      </c>
      <c r="AB219" s="269" t="e">
        <f t="shared" si="685"/>
        <v>#DIV/0!</v>
      </c>
      <c r="AC219" s="269" t="e">
        <f t="shared" si="685"/>
        <v>#DIV/0!</v>
      </c>
      <c r="AD219" s="269" t="e">
        <f t="shared" si="685"/>
        <v>#DIV/0!</v>
      </c>
      <c r="AE219" s="269">
        <f t="shared" si="685"/>
        <v>-18.77005064587123</v>
      </c>
      <c r="AF219" s="269">
        <f t="shared" si="685"/>
        <v>-6.7546956830788289</v>
      </c>
      <c r="AG219" s="270">
        <f t="shared" si="685"/>
        <v>-4.5225902289638338</v>
      </c>
      <c r="AH219" s="271">
        <f t="shared" si="685"/>
        <v>-13.312049095933912</v>
      </c>
      <c r="AI219" s="7"/>
      <c r="AJ219" s="8"/>
      <c r="AK219" s="9"/>
      <c r="AL219" s="380">
        <f t="shared" ref="AL219:AX219" si="686">AL218/AL130</f>
        <v>-2.1525109385450061</v>
      </c>
      <c r="AM219" s="381">
        <f t="shared" si="686"/>
        <v>-0.71428756159567985</v>
      </c>
      <c r="AN219" s="381">
        <f t="shared" si="686"/>
        <v>-0.37289667672555538</v>
      </c>
      <c r="AO219" s="381">
        <f t="shared" si="686"/>
        <v>-0.22344525711532315</v>
      </c>
      <c r="AP219" s="381">
        <f t="shared" si="686"/>
        <v>-0.14200795688896206</v>
      </c>
      <c r="AQ219" s="381">
        <f t="shared" si="686"/>
        <v>-9.2294753505380064E-2</v>
      </c>
      <c r="AR219" s="381">
        <f t="shared" si="686"/>
        <v>-9.6414071806636567E-2</v>
      </c>
      <c r="AS219" s="381">
        <f t="shared" si="686"/>
        <v>-7.2543223790678124E-2</v>
      </c>
      <c r="AT219" s="381">
        <f t="shared" si="686"/>
        <v>-5.548696148710569E-2</v>
      </c>
      <c r="AU219" s="381">
        <f t="shared" si="686"/>
        <v>-4.3224026538298689E-2</v>
      </c>
      <c r="AV219" s="381">
        <f t="shared" si="686"/>
        <v>-3.4051366352543334E-2</v>
      </c>
      <c r="AW219" s="382">
        <f t="shared" si="686"/>
        <v>-2.7217850839648072E-2</v>
      </c>
      <c r="AX219" s="383">
        <f t="shared" si="686"/>
        <v>-0.16384668797743962</v>
      </c>
      <c r="AY219" s="7"/>
      <c r="AZ219" s="8"/>
      <c r="BA219" s="9"/>
      <c r="BB219" s="470">
        <f t="shared" ref="BB219:BN219" si="687">BB218/BB130</f>
        <v>-0.80712443751330409</v>
      </c>
      <c r="BC219" s="471">
        <f t="shared" si="687"/>
        <v>-0.45804580779035325</v>
      </c>
      <c r="BD219" s="471">
        <f t="shared" si="687"/>
        <v>-0.29967582780706697</v>
      </c>
      <c r="BE219" s="471">
        <f t="shared" si="687"/>
        <v>-0.21179583099939323</v>
      </c>
      <c r="BF219" s="471">
        <f t="shared" si="687"/>
        <v>-0.15756688245870282</v>
      </c>
      <c r="BG219" s="471">
        <f t="shared" si="687"/>
        <v>-0.12182110908744029</v>
      </c>
      <c r="BH219" s="471">
        <f t="shared" si="687"/>
        <v>-9.721116949892887E-2</v>
      </c>
      <c r="BI219" s="471">
        <f t="shared" si="687"/>
        <v>-7.9876309537102202E-2</v>
      </c>
      <c r="BJ219" s="471">
        <f t="shared" si="687"/>
        <v>-6.7228237796925092E-2</v>
      </c>
      <c r="BK219" s="471">
        <f t="shared" si="687"/>
        <v>-5.7852829874725398E-2</v>
      </c>
      <c r="BL219" s="471">
        <f t="shared" si="687"/>
        <v>-5.089121322960892E-2</v>
      </c>
      <c r="BM219" s="472">
        <f t="shared" si="687"/>
        <v>-4.5599233664812604E-2</v>
      </c>
      <c r="BN219" s="473">
        <f t="shared" si="687"/>
        <v>-0.15749549886526046</v>
      </c>
      <c r="BO219" s="7"/>
      <c r="BP219" s="8"/>
      <c r="BQ219" s="9"/>
      <c r="BR219" s="470">
        <f t="shared" ref="BR219:CD219" si="688">BR218/BR130</f>
        <v>1.7182813491976288E-2</v>
      </c>
      <c r="BS219" s="471">
        <f t="shared" si="688"/>
        <v>6.7566013372195921E-2</v>
      </c>
      <c r="BT219" s="471">
        <f t="shared" si="688"/>
        <v>9.8880164989737396E-2</v>
      </c>
      <c r="BU219" s="471">
        <f t="shared" si="688"/>
        <v>0.11960499697108229</v>
      </c>
      <c r="BV219" s="471">
        <f t="shared" si="688"/>
        <v>0.13392348866478226</v>
      </c>
      <c r="BW219" s="471">
        <f t="shared" si="688"/>
        <v>0.14411734301427931</v>
      </c>
      <c r="BX219" s="471">
        <f t="shared" si="688"/>
        <v>0.15154103322061399</v>
      </c>
      <c r="BY219" s="471">
        <f t="shared" si="688"/>
        <v>0.15697388610998222</v>
      </c>
      <c r="BZ219" s="471">
        <f t="shared" si="688"/>
        <v>0.16110193621852112</v>
      </c>
      <c r="CA219" s="471">
        <f t="shared" si="688"/>
        <v>0.16424580599135136</v>
      </c>
      <c r="CB219" s="471">
        <f t="shared" si="688"/>
        <v>0.16664491877301849</v>
      </c>
      <c r="CC219" s="472">
        <f t="shared" si="688"/>
        <v>0.1685125363432835</v>
      </c>
      <c r="CD219" s="473">
        <f t="shared" si="688"/>
        <v>0.13432562179112142</v>
      </c>
      <c r="CG219" s="529"/>
    </row>
    <row r="220" spans="2:85" x14ac:dyDescent="0.2">
      <c r="B220" s="14" t="s">
        <v>76</v>
      </c>
      <c r="C220" s="7" t="s">
        <v>77</v>
      </c>
      <c r="D220" s="100">
        <v>0</v>
      </c>
      <c r="E220" s="141"/>
      <c r="F220" s="17">
        <f>$D220*(D257)</f>
        <v>0</v>
      </c>
      <c r="G220" s="17">
        <f t="shared" ref="G220:Q220" si="689">$D220*(F225)</f>
        <v>0</v>
      </c>
      <c r="H220" s="17">
        <f t="shared" si="689"/>
        <v>0</v>
      </c>
      <c r="I220" s="17">
        <f t="shared" si="689"/>
        <v>0</v>
      </c>
      <c r="J220" s="17">
        <f t="shared" si="689"/>
        <v>0</v>
      </c>
      <c r="K220" s="17">
        <f t="shared" si="689"/>
        <v>0</v>
      </c>
      <c r="L220" s="17">
        <f t="shared" si="689"/>
        <v>0</v>
      </c>
      <c r="M220" s="17">
        <f t="shared" si="689"/>
        <v>0</v>
      </c>
      <c r="N220" s="17">
        <f t="shared" si="689"/>
        <v>0</v>
      </c>
      <c r="O220" s="17">
        <f t="shared" si="689"/>
        <v>0</v>
      </c>
      <c r="P220" s="17">
        <f t="shared" si="689"/>
        <v>0</v>
      </c>
      <c r="Q220" s="17">
        <f t="shared" si="689"/>
        <v>0</v>
      </c>
      <c r="R220" s="18">
        <f>SUM(F220:Q220)</f>
        <v>0</v>
      </c>
      <c r="S220" s="7" t="s">
        <v>77</v>
      </c>
      <c r="T220" s="100">
        <v>1E-3</v>
      </c>
      <c r="U220" s="141"/>
      <c r="V220" s="242">
        <f>$D220*(T257)</f>
        <v>0</v>
      </c>
      <c r="W220" s="242">
        <f t="shared" ref="W220:AG220" si="690">$D220*(V225)</f>
        <v>0</v>
      </c>
      <c r="X220" s="242">
        <f t="shared" si="690"/>
        <v>0</v>
      </c>
      <c r="Y220" s="242">
        <f t="shared" si="690"/>
        <v>0</v>
      </c>
      <c r="Z220" s="242">
        <f t="shared" si="690"/>
        <v>0</v>
      </c>
      <c r="AA220" s="242">
        <f t="shared" si="690"/>
        <v>0</v>
      </c>
      <c r="AB220" s="242">
        <f t="shared" si="690"/>
        <v>0</v>
      </c>
      <c r="AC220" s="242">
        <f t="shared" si="690"/>
        <v>0</v>
      </c>
      <c r="AD220" s="242">
        <f t="shared" si="690"/>
        <v>0</v>
      </c>
      <c r="AE220" s="242">
        <f t="shared" si="690"/>
        <v>0</v>
      </c>
      <c r="AF220" s="242">
        <f t="shared" si="690"/>
        <v>0</v>
      </c>
      <c r="AG220" s="242">
        <f t="shared" si="690"/>
        <v>0</v>
      </c>
      <c r="AH220" s="227">
        <f>SUM(V220:AG220)</f>
        <v>0</v>
      </c>
      <c r="AI220" s="7" t="s">
        <v>77</v>
      </c>
      <c r="AJ220" s="100">
        <v>1E-3</v>
      </c>
      <c r="AK220" s="141"/>
      <c r="AL220" s="327">
        <f>$D220*(AJ257)</f>
        <v>0</v>
      </c>
      <c r="AM220" s="327">
        <f t="shared" ref="AM220:AW220" si="691">$D220*(AL225)</f>
        <v>0</v>
      </c>
      <c r="AN220" s="327">
        <f t="shared" si="691"/>
        <v>0</v>
      </c>
      <c r="AO220" s="327">
        <f t="shared" si="691"/>
        <v>0</v>
      </c>
      <c r="AP220" s="327">
        <f t="shared" si="691"/>
        <v>0</v>
      </c>
      <c r="AQ220" s="327">
        <f t="shared" si="691"/>
        <v>0</v>
      </c>
      <c r="AR220" s="327">
        <f t="shared" si="691"/>
        <v>0</v>
      </c>
      <c r="AS220" s="327">
        <f t="shared" si="691"/>
        <v>0</v>
      </c>
      <c r="AT220" s="327">
        <f t="shared" si="691"/>
        <v>0</v>
      </c>
      <c r="AU220" s="327">
        <f t="shared" si="691"/>
        <v>0</v>
      </c>
      <c r="AV220" s="327">
        <f t="shared" si="691"/>
        <v>0</v>
      </c>
      <c r="AW220" s="327">
        <f t="shared" si="691"/>
        <v>0</v>
      </c>
      <c r="AX220" s="328">
        <f>SUM(AL220:AW220)</f>
        <v>0</v>
      </c>
      <c r="AY220" s="7" t="s">
        <v>77</v>
      </c>
      <c r="AZ220" s="100">
        <v>1E-3</v>
      </c>
      <c r="BA220" s="141"/>
      <c r="BB220" s="418">
        <f>$D220*(AZ257)</f>
        <v>0</v>
      </c>
      <c r="BC220" s="418">
        <f t="shared" ref="BC220:BM220" si="692">$D220*(BB225)</f>
        <v>0</v>
      </c>
      <c r="BD220" s="418">
        <f t="shared" si="692"/>
        <v>0</v>
      </c>
      <c r="BE220" s="418">
        <f t="shared" si="692"/>
        <v>0</v>
      </c>
      <c r="BF220" s="418">
        <f t="shared" si="692"/>
        <v>0</v>
      </c>
      <c r="BG220" s="418">
        <f t="shared" si="692"/>
        <v>0</v>
      </c>
      <c r="BH220" s="418">
        <f t="shared" si="692"/>
        <v>0</v>
      </c>
      <c r="BI220" s="418">
        <f t="shared" si="692"/>
        <v>0</v>
      </c>
      <c r="BJ220" s="418">
        <f t="shared" si="692"/>
        <v>0</v>
      </c>
      <c r="BK220" s="418">
        <f t="shared" si="692"/>
        <v>0</v>
      </c>
      <c r="BL220" s="418">
        <f t="shared" si="692"/>
        <v>0</v>
      </c>
      <c r="BM220" s="418">
        <f t="shared" si="692"/>
        <v>0</v>
      </c>
      <c r="BN220" s="419">
        <f>SUM(BB220:BM220)</f>
        <v>0</v>
      </c>
      <c r="BO220" s="7" t="s">
        <v>77</v>
      </c>
      <c r="BP220" s="100">
        <v>1E-3</v>
      </c>
      <c r="BQ220" s="141"/>
      <c r="BR220" s="418">
        <f>$D220*(BP257)</f>
        <v>0</v>
      </c>
      <c r="BS220" s="418">
        <f t="shared" ref="BS220:CC220" si="693">$D220*(BR225)</f>
        <v>0</v>
      </c>
      <c r="BT220" s="418">
        <f t="shared" si="693"/>
        <v>0</v>
      </c>
      <c r="BU220" s="418">
        <f t="shared" si="693"/>
        <v>0</v>
      </c>
      <c r="BV220" s="418">
        <f t="shared" si="693"/>
        <v>0</v>
      </c>
      <c r="BW220" s="418">
        <f t="shared" si="693"/>
        <v>0</v>
      </c>
      <c r="BX220" s="418">
        <f t="shared" si="693"/>
        <v>0</v>
      </c>
      <c r="BY220" s="418">
        <f t="shared" si="693"/>
        <v>0</v>
      </c>
      <c r="BZ220" s="418">
        <f t="shared" si="693"/>
        <v>0</v>
      </c>
      <c r="CA220" s="418">
        <f t="shared" si="693"/>
        <v>0</v>
      </c>
      <c r="CB220" s="418">
        <f t="shared" si="693"/>
        <v>0</v>
      </c>
      <c r="CC220" s="418">
        <f t="shared" si="693"/>
        <v>0</v>
      </c>
      <c r="CD220" s="419">
        <f>SUM(BR220:CC220)</f>
        <v>0</v>
      </c>
      <c r="CG220" s="529"/>
    </row>
    <row r="221" spans="2:85" x14ac:dyDescent="0.2">
      <c r="B221" s="24" t="s">
        <v>78</v>
      </c>
      <c r="C221" s="25"/>
      <c r="D221" s="33"/>
      <c r="E221" s="76"/>
      <c r="F221" s="28">
        <f>F218+F220</f>
        <v>0</v>
      </c>
      <c r="G221" s="27">
        <f t="shared" ref="G221:Q221" si="694">G218+G220</f>
        <v>0</v>
      </c>
      <c r="H221" s="27">
        <f t="shared" si="694"/>
        <v>0</v>
      </c>
      <c r="I221" s="27">
        <f t="shared" si="694"/>
        <v>0</v>
      </c>
      <c r="J221" s="27">
        <f t="shared" si="694"/>
        <v>0</v>
      </c>
      <c r="K221" s="27">
        <f t="shared" si="694"/>
        <v>0</v>
      </c>
      <c r="L221" s="27">
        <f>L218+L220</f>
        <v>0</v>
      </c>
      <c r="M221" s="27">
        <f>M218+M220</f>
        <v>0</v>
      </c>
      <c r="N221" s="27">
        <f t="shared" si="694"/>
        <v>0</v>
      </c>
      <c r="O221" s="27">
        <f t="shared" si="694"/>
        <v>-500</v>
      </c>
      <c r="P221" s="27">
        <f t="shared" si="694"/>
        <v>-500</v>
      </c>
      <c r="Q221" s="38">
        <f t="shared" si="694"/>
        <v>-500</v>
      </c>
      <c r="R221" s="32">
        <f>SUM(F221:Q221)</f>
        <v>-1500</v>
      </c>
      <c r="S221" s="25"/>
      <c r="T221" s="33"/>
      <c r="U221" s="76"/>
      <c r="V221" s="250">
        <f>V218+V220</f>
        <v>-800</v>
      </c>
      <c r="W221" s="251">
        <f t="shared" ref="W221:AG221" si="695">W218+W220</f>
        <v>-800</v>
      </c>
      <c r="X221" s="251">
        <f t="shared" si="695"/>
        <v>-800</v>
      </c>
      <c r="Y221" s="251">
        <f t="shared" si="695"/>
        <v>-27666.666666666672</v>
      </c>
      <c r="Z221" s="251">
        <f t="shared" si="695"/>
        <v>-27666.666666666672</v>
      </c>
      <c r="AA221" s="251">
        <f t="shared" si="695"/>
        <v>-27666.666666666672</v>
      </c>
      <c r="AB221" s="251">
        <f t="shared" si="695"/>
        <v>-71013.333333333343</v>
      </c>
      <c r="AC221" s="251">
        <f t="shared" si="695"/>
        <v>-76066.333333333343</v>
      </c>
      <c r="AD221" s="251">
        <f t="shared" si="695"/>
        <v>-76066.333333333343</v>
      </c>
      <c r="AE221" s="251">
        <f t="shared" si="695"/>
        <v>-119288.17666666667</v>
      </c>
      <c r="AF221" s="251">
        <f t="shared" si="695"/>
        <v>-118322.20016666668</v>
      </c>
      <c r="AG221" s="252">
        <f t="shared" si="695"/>
        <v>-117505.85679166667</v>
      </c>
      <c r="AH221" s="253">
        <f>SUM(V221:AG221)</f>
        <v>-663662.23362500011</v>
      </c>
      <c r="AI221" s="25"/>
      <c r="AJ221" s="33"/>
      <c r="AK221" s="76"/>
      <c r="AL221" s="363">
        <f t="shared" ref="AL221:AW221" si="696">AL218+AL220</f>
        <v>-252581.45989166669</v>
      </c>
      <c r="AM221" s="364">
        <f t="shared" si="696"/>
        <v>-186489.47578854163</v>
      </c>
      <c r="AN221" s="364">
        <f t="shared" si="696"/>
        <v>-137949.95884830729</v>
      </c>
      <c r="AO221" s="364">
        <f t="shared" si="696"/>
        <v>-101117.7066256023</v>
      </c>
      <c r="AP221" s="364">
        <f t="shared" si="696"/>
        <v>-73165.293180735258</v>
      </c>
      <c r="AQ221" s="364">
        <f t="shared" si="696"/>
        <v>-51943.823516476667</v>
      </c>
      <c r="AR221" s="364">
        <f t="shared" si="696"/>
        <v>-57773.561943583773</v>
      </c>
      <c r="AS221" s="364">
        <f t="shared" si="696"/>
        <v>-45485.751050635765</v>
      </c>
      <c r="AT221" s="364">
        <f t="shared" si="696"/>
        <v>-35974.289569306187</v>
      </c>
      <c r="AU221" s="364">
        <f t="shared" si="696"/>
        <v>-28726.01317314303</v>
      </c>
      <c r="AV221" s="364">
        <f t="shared" si="696"/>
        <v>-23062.24652650021</v>
      </c>
      <c r="AW221" s="365">
        <f t="shared" si="696"/>
        <v>-18700.116510687629</v>
      </c>
      <c r="AX221" s="366">
        <f>SUM(AL221:AW221)</f>
        <v>-1012969.6966251865</v>
      </c>
      <c r="AY221" s="25"/>
      <c r="AZ221" s="33"/>
      <c r="BA221" s="76"/>
      <c r="BB221" s="452">
        <f t="shared" ref="BB221:BM221" si="697">BB218+BB220</f>
        <v>-637167.56967462949</v>
      </c>
      <c r="BC221" s="453">
        <f t="shared" si="697"/>
        <v>-499270.24553474505</v>
      </c>
      <c r="BD221" s="453">
        <f t="shared" si="697"/>
        <v>-394849.10368734668</v>
      </c>
      <c r="BE221" s="453">
        <f t="shared" si="697"/>
        <v>-315626.37697087275</v>
      </c>
      <c r="BF221" s="453">
        <f t="shared" si="697"/>
        <v>-255467.91623145784</v>
      </c>
      <c r="BG221" s="453">
        <f t="shared" si="697"/>
        <v>-209668.70232197025</v>
      </c>
      <c r="BH221" s="453">
        <f t="shared" si="697"/>
        <v>-174714.66675116832</v>
      </c>
      <c r="BI221" s="453">
        <f t="shared" si="697"/>
        <v>-148209.97760171699</v>
      </c>
      <c r="BJ221" s="453">
        <f t="shared" si="697"/>
        <v>-127738.86649594666</v>
      </c>
      <c r="BK221" s="453">
        <f t="shared" si="697"/>
        <v>-111917.92004089779</v>
      </c>
      <c r="BL221" s="453">
        <f t="shared" si="697"/>
        <v>-99793.754530229955</v>
      </c>
      <c r="BM221" s="454">
        <f t="shared" si="697"/>
        <v>-90353.544920895831</v>
      </c>
      <c r="BN221" s="455">
        <f>SUM(BB221:BM221)</f>
        <v>-3064778.6447618781</v>
      </c>
      <c r="BO221" s="25"/>
      <c r="BP221" s="33"/>
      <c r="BQ221" s="76"/>
      <c r="BR221" s="452">
        <f t="shared" ref="BR221:CC221" si="698">BR218+BR220</f>
        <v>38832.467761577689</v>
      </c>
      <c r="BS221" s="453">
        <f t="shared" si="698"/>
        <v>172159.34953721368</v>
      </c>
      <c r="BT221" s="453">
        <f t="shared" si="698"/>
        <v>273586.05975339503</v>
      </c>
      <c r="BU221" s="453">
        <f t="shared" si="698"/>
        <v>350828.69336755422</v>
      </c>
      <c r="BV221" s="453">
        <f t="shared" si="698"/>
        <v>409812.74232994334</v>
      </c>
      <c r="BW221" s="453">
        <f t="shared" si="698"/>
        <v>454971.34358453343</v>
      </c>
      <c r="BX221" s="453">
        <f t="shared" si="698"/>
        <v>489662.53358229983</v>
      </c>
      <c r="BY221" s="453">
        <f t="shared" si="698"/>
        <v>516182.82751784625</v>
      </c>
      <c r="BZ221" s="453">
        <f t="shared" si="698"/>
        <v>536846.20711144863</v>
      </c>
      <c r="CA221" s="453">
        <f t="shared" si="698"/>
        <v>552932.13790585136</v>
      </c>
      <c r="CB221" s="453">
        <f t="shared" si="698"/>
        <v>565407.24091345316</v>
      </c>
      <c r="CC221" s="453">
        <f t="shared" si="698"/>
        <v>575236.38572010456</v>
      </c>
      <c r="CD221" s="455">
        <f>SUM(BR221:CC221)</f>
        <v>4936457.9890852217</v>
      </c>
      <c r="CE221" s="421" t="e">
        <f>CD221/R251</f>
        <v>#DIV/0!</v>
      </c>
      <c r="CG221" s="529"/>
    </row>
    <row r="222" spans="2:85" x14ac:dyDescent="0.2">
      <c r="B222" s="34"/>
      <c r="C222" s="35"/>
      <c r="D222" s="36"/>
      <c r="E222" s="81"/>
      <c r="F222" s="10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97"/>
      <c r="S222" s="35"/>
      <c r="T222" s="36"/>
      <c r="U222" s="81"/>
      <c r="V222" s="245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46"/>
      <c r="AH222" s="221"/>
      <c r="AI222" s="35"/>
      <c r="AJ222" s="36"/>
      <c r="AK222" s="81"/>
      <c r="AL222" s="359"/>
      <c r="AM222" s="360"/>
      <c r="AN222" s="360"/>
      <c r="AO222" s="360"/>
      <c r="AP222" s="360"/>
      <c r="AQ222" s="360"/>
      <c r="AR222" s="360"/>
      <c r="AS222" s="360"/>
      <c r="AT222" s="360"/>
      <c r="AU222" s="360"/>
      <c r="AV222" s="360"/>
      <c r="AW222" s="360"/>
      <c r="AX222" s="320"/>
      <c r="AY222" s="35"/>
      <c r="AZ222" s="36"/>
      <c r="BA222" s="81"/>
      <c r="BB222" s="447"/>
      <c r="BC222" s="448"/>
      <c r="BD222" s="448"/>
      <c r="BE222" s="448"/>
      <c r="BF222" s="448"/>
      <c r="BG222" s="448"/>
      <c r="BH222" s="448"/>
      <c r="BI222" s="448"/>
      <c r="BJ222" s="448"/>
      <c r="BK222" s="448"/>
      <c r="BL222" s="448"/>
      <c r="BM222" s="448"/>
      <c r="BN222" s="410"/>
      <c r="BO222" s="35"/>
      <c r="BP222" s="36"/>
      <c r="BQ222" s="81"/>
      <c r="BR222" s="447"/>
      <c r="BS222" s="448"/>
      <c r="BT222" s="448"/>
      <c r="BU222" s="448"/>
      <c r="BV222" s="448"/>
      <c r="BW222" s="448"/>
      <c r="BX222" s="448"/>
      <c r="BY222" s="448"/>
      <c r="BZ222" s="448"/>
      <c r="CA222" s="448"/>
      <c r="CB222" s="448"/>
      <c r="CC222" s="448"/>
      <c r="CD222" s="410"/>
      <c r="CG222" s="529"/>
    </row>
    <row r="223" spans="2:85" x14ac:dyDescent="0.2">
      <c r="B223" s="14"/>
      <c r="C223" s="7"/>
      <c r="D223" s="8"/>
      <c r="E223" s="9"/>
      <c r="F223" s="29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13"/>
      <c r="S223" s="7"/>
      <c r="T223" s="8"/>
      <c r="U223" s="9"/>
      <c r="V223" s="218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22"/>
      <c r="AI223" s="7"/>
      <c r="AJ223" s="8"/>
      <c r="AK223" s="9"/>
      <c r="AL223" s="317"/>
      <c r="AM223" s="318"/>
      <c r="AN223" s="318"/>
      <c r="AO223" s="318"/>
      <c r="AP223" s="318"/>
      <c r="AQ223" s="318"/>
      <c r="AR223" s="318"/>
      <c r="AS223" s="318"/>
      <c r="AT223" s="318"/>
      <c r="AU223" s="318"/>
      <c r="AV223" s="318"/>
      <c r="AW223" s="318"/>
      <c r="AX223" s="321"/>
      <c r="AY223" s="7"/>
      <c r="AZ223" s="8"/>
      <c r="BA223" s="9"/>
      <c r="BB223" s="407"/>
      <c r="BC223" s="408"/>
      <c r="BD223" s="408"/>
      <c r="BE223" s="408"/>
      <c r="BF223" s="408"/>
      <c r="BG223" s="408"/>
      <c r="BH223" s="408"/>
      <c r="BI223" s="408"/>
      <c r="BJ223" s="408"/>
      <c r="BK223" s="408"/>
      <c r="BL223" s="408"/>
      <c r="BM223" s="408"/>
      <c r="BN223" s="411"/>
      <c r="BO223" s="7"/>
      <c r="BP223" s="8"/>
      <c r="BQ223" s="9"/>
      <c r="BR223" s="407"/>
      <c r="BS223" s="408"/>
      <c r="BT223" s="408"/>
      <c r="BU223" s="408"/>
      <c r="BV223" s="408"/>
      <c r="BW223" s="408"/>
      <c r="BX223" s="408"/>
      <c r="BY223" s="408"/>
      <c r="BZ223" s="408"/>
      <c r="CA223" s="408"/>
      <c r="CB223" s="408"/>
      <c r="CC223" s="408"/>
      <c r="CD223" s="411"/>
      <c r="CG223" s="529"/>
    </row>
    <row r="224" spans="2:85" x14ac:dyDescent="0.2">
      <c r="B224" s="6" t="s">
        <v>79</v>
      </c>
      <c r="C224" s="7"/>
      <c r="D224" s="8"/>
      <c r="E224" s="9"/>
      <c r="F224" s="29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13"/>
      <c r="S224" s="7"/>
      <c r="T224" s="8"/>
      <c r="U224" s="9"/>
      <c r="V224" s="218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22"/>
      <c r="AI224" s="7"/>
      <c r="AJ224" s="8"/>
      <c r="AK224" s="9"/>
      <c r="AL224" s="317"/>
      <c r="AM224" s="318"/>
      <c r="AN224" s="318"/>
      <c r="AO224" s="318"/>
      <c r="AP224" s="318"/>
      <c r="AQ224" s="318"/>
      <c r="AR224" s="318"/>
      <c r="AS224" s="318"/>
      <c r="AT224" s="318"/>
      <c r="AU224" s="318"/>
      <c r="AV224" s="318"/>
      <c r="AW224" s="318"/>
      <c r="AX224" s="321"/>
      <c r="AY224" s="7"/>
      <c r="AZ224" s="8"/>
      <c r="BA224" s="9"/>
      <c r="BB224" s="407"/>
      <c r="BC224" s="408"/>
      <c r="BD224" s="408"/>
      <c r="BE224" s="408"/>
      <c r="BF224" s="408"/>
      <c r="BG224" s="408"/>
      <c r="BH224" s="408"/>
      <c r="BI224" s="408"/>
      <c r="BJ224" s="408"/>
      <c r="BK224" s="408"/>
      <c r="BL224" s="408"/>
      <c r="BM224" s="408"/>
      <c r="BN224" s="411"/>
      <c r="BO224" s="7"/>
      <c r="BP224" s="8"/>
      <c r="BQ224" s="9"/>
      <c r="BR224" s="407"/>
      <c r="BS224" s="408"/>
      <c r="BT224" s="408"/>
      <c r="BU224" s="408"/>
      <c r="BV224" s="408"/>
      <c r="BW224" s="408"/>
      <c r="BX224" s="408"/>
      <c r="BY224" s="408"/>
      <c r="BZ224" s="408"/>
      <c r="CA224" s="408"/>
      <c r="CB224" s="408"/>
      <c r="CC224" s="408"/>
      <c r="CD224" s="411"/>
      <c r="CG224" s="529"/>
    </row>
    <row r="225" spans="2:85" x14ac:dyDescent="0.2">
      <c r="B225" s="53" t="s">
        <v>80</v>
      </c>
      <c r="C225" s="7"/>
      <c r="D225" s="8"/>
      <c r="E225" s="9"/>
      <c r="F225" s="54">
        <f>F259</f>
        <v>0</v>
      </c>
      <c r="G225" s="55">
        <f t="shared" ref="G225:Q225" si="699">G259</f>
        <v>0</v>
      </c>
      <c r="H225" s="55">
        <f t="shared" si="699"/>
        <v>0</v>
      </c>
      <c r="I225" s="55">
        <f t="shared" si="699"/>
        <v>0</v>
      </c>
      <c r="J225" s="55">
        <f t="shared" si="699"/>
        <v>0</v>
      </c>
      <c r="K225" s="55">
        <f t="shared" si="699"/>
        <v>0</v>
      </c>
      <c r="L225" s="55">
        <f>L259</f>
        <v>0</v>
      </c>
      <c r="M225" s="55">
        <f t="shared" si="699"/>
        <v>0</v>
      </c>
      <c r="N225" s="55">
        <f t="shared" si="699"/>
        <v>0</v>
      </c>
      <c r="O225" s="55">
        <f t="shared" si="699"/>
        <v>-500</v>
      </c>
      <c r="P225" s="55">
        <f t="shared" si="699"/>
        <v>-1000</v>
      </c>
      <c r="Q225" s="55">
        <f t="shared" si="699"/>
        <v>-1500</v>
      </c>
      <c r="R225" s="105">
        <f>Q225</f>
        <v>-1500</v>
      </c>
      <c r="S225" s="7"/>
      <c r="T225" s="8"/>
      <c r="U225" s="9"/>
      <c r="V225" s="272">
        <f t="shared" ref="V225:AG225" si="700">V259</f>
        <v>4746611</v>
      </c>
      <c r="W225" s="273">
        <f t="shared" si="700"/>
        <v>4745811</v>
      </c>
      <c r="X225" s="273">
        <f t="shared" si="700"/>
        <v>4745011</v>
      </c>
      <c r="Y225" s="273">
        <f t="shared" si="700"/>
        <v>4717344.333333333</v>
      </c>
      <c r="Z225" s="273">
        <f t="shared" si="700"/>
        <v>4689677.666666666</v>
      </c>
      <c r="AA225" s="273">
        <f t="shared" si="700"/>
        <v>4662010.9999999991</v>
      </c>
      <c r="AB225" s="273">
        <f t="shared" si="700"/>
        <v>4590997.666666666</v>
      </c>
      <c r="AC225" s="273">
        <f t="shared" si="700"/>
        <v>4514931.333333333</v>
      </c>
      <c r="AD225" s="273">
        <f t="shared" si="700"/>
        <v>4438865</v>
      </c>
      <c r="AE225" s="273">
        <f t="shared" si="700"/>
        <v>4319576.8233333332</v>
      </c>
      <c r="AF225" s="273">
        <f t="shared" si="700"/>
        <v>4201254.6231666664</v>
      </c>
      <c r="AG225" s="273">
        <f t="shared" si="700"/>
        <v>4083748.7663749997</v>
      </c>
      <c r="AH225" s="274">
        <f>AG225</f>
        <v>4083748.7663749997</v>
      </c>
      <c r="AI225" s="7"/>
      <c r="AJ225" s="8"/>
      <c r="AK225" s="9"/>
      <c r="AL225" s="384">
        <f t="shared" ref="AL225:AW225" si="701">AL259</f>
        <v>3831167.306483333</v>
      </c>
      <c r="AM225" s="385">
        <f t="shared" si="701"/>
        <v>3644677.8306947914</v>
      </c>
      <c r="AN225" s="385">
        <f t="shared" si="701"/>
        <v>3506727.871846484</v>
      </c>
      <c r="AO225" s="385">
        <f t="shared" si="701"/>
        <v>3405610.1652208818</v>
      </c>
      <c r="AP225" s="385">
        <f t="shared" si="701"/>
        <v>3332444.8720401465</v>
      </c>
      <c r="AQ225" s="385">
        <f t="shared" si="701"/>
        <v>3280501.0485236701</v>
      </c>
      <c r="AR225" s="385">
        <f t="shared" si="701"/>
        <v>3222727.4865800864</v>
      </c>
      <c r="AS225" s="385">
        <f t="shared" si="701"/>
        <v>3177241.7355294507</v>
      </c>
      <c r="AT225" s="385">
        <f t="shared" si="701"/>
        <v>3141267.4459601445</v>
      </c>
      <c r="AU225" s="385">
        <f t="shared" si="701"/>
        <v>3112541.4327870016</v>
      </c>
      <c r="AV225" s="385">
        <f t="shared" si="701"/>
        <v>3089479.1862605014</v>
      </c>
      <c r="AW225" s="385">
        <f t="shared" si="701"/>
        <v>3070779.0697498135</v>
      </c>
      <c r="AX225" s="386">
        <f>AW225</f>
        <v>3070779.0697498135</v>
      </c>
      <c r="AY225" s="7"/>
      <c r="AZ225" s="8"/>
      <c r="BA225" s="9"/>
      <c r="BB225" s="474">
        <f t="shared" ref="BB225:BM225" si="702">BB259</f>
        <v>2433611.5000751838</v>
      </c>
      <c r="BC225" s="475">
        <f t="shared" si="702"/>
        <v>1934341.2545404388</v>
      </c>
      <c r="BD225" s="475">
        <f t="shared" si="702"/>
        <v>1539492.1508530921</v>
      </c>
      <c r="BE225" s="475">
        <f t="shared" si="702"/>
        <v>1223865.7738822193</v>
      </c>
      <c r="BF225" s="475">
        <f t="shared" si="702"/>
        <v>968397.85765076149</v>
      </c>
      <c r="BG225" s="475">
        <f t="shared" si="702"/>
        <v>758729.15532879124</v>
      </c>
      <c r="BH225" s="475">
        <f t="shared" si="702"/>
        <v>584014.48857762292</v>
      </c>
      <c r="BI225" s="475">
        <f t="shared" si="702"/>
        <v>435804.51097590593</v>
      </c>
      <c r="BJ225" s="475">
        <f t="shared" si="702"/>
        <v>308065.64447995927</v>
      </c>
      <c r="BK225" s="475">
        <f t="shared" si="702"/>
        <v>196147.72443906148</v>
      </c>
      <c r="BL225" s="475">
        <f t="shared" si="702"/>
        <v>96353.969908831525</v>
      </c>
      <c r="BM225" s="475">
        <f t="shared" si="702"/>
        <v>6000.4249879356939</v>
      </c>
      <c r="BN225" s="476">
        <f>BM225</f>
        <v>6000.4249879356939</v>
      </c>
      <c r="BO225" s="7"/>
      <c r="BP225" s="8"/>
      <c r="BQ225" s="9"/>
      <c r="BR225" s="474">
        <f t="shared" ref="BR225:CC225" si="703">BR259</f>
        <v>44832.892749513383</v>
      </c>
      <c r="BS225" s="475">
        <f t="shared" si="703"/>
        <v>216992.24228672707</v>
      </c>
      <c r="BT225" s="475">
        <f t="shared" si="703"/>
        <v>490578.3020401221</v>
      </c>
      <c r="BU225" s="475">
        <f t="shared" si="703"/>
        <v>841406.99540767632</v>
      </c>
      <c r="BV225" s="475">
        <f t="shared" si="703"/>
        <v>1251219.7377376198</v>
      </c>
      <c r="BW225" s="475">
        <f t="shared" si="703"/>
        <v>1706191.0813221531</v>
      </c>
      <c r="BX225" s="475">
        <f t="shared" si="703"/>
        <v>2195853.614904453</v>
      </c>
      <c r="BY225" s="475">
        <f t="shared" si="703"/>
        <v>2712036.4424222992</v>
      </c>
      <c r="BZ225" s="475">
        <f t="shared" si="703"/>
        <v>3248882.6495337477</v>
      </c>
      <c r="CA225" s="475">
        <f>CA259</f>
        <v>3801814.7874395992</v>
      </c>
      <c r="CB225" s="475">
        <f t="shared" si="703"/>
        <v>4367222.0283530522</v>
      </c>
      <c r="CC225" s="475">
        <f t="shared" si="703"/>
        <v>4942458.4140731571</v>
      </c>
      <c r="CD225" s="476">
        <f>CC225</f>
        <v>4942458.4140731571</v>
      </c>
      <c r="CG225" s="529"/>
    </row>
    <row r="226" spans="2:85" outlineLevel="1" x14ac:dyDescent="0.2">
      <c r="B226" s="56" t="s">
        <v>81</v>
      </c>
      <c r="C226" s="7" t="s">
        <v>82</v>
      </c>
      <c r="D226" s="103">
        <v>0</v>
      </c>
      <c r="E226" s="140"/>
      <c r="F226" s="55">
        <f t="shared" ref="F226:Q226" si="704">$D226*(F130+F220)</f>
        <v>0</v>
      </c>
      <c r="G226" s="55">
        <f t="shared" si="704"/>
        <v>0</v>
      </c>
      <c r="H226" s="55">
        <f t="shared" si="704"/>
        <v>0</v>
      </c>
      <c r="I226" s="55">
        <f t="shared" si="704"/>
        <v>0</v>
      </c>
      <c r="J226" s="55">
        <f t="shared" si="704"/>
        <v>0</v>
      </c>
      <c r="K226" s="55">
        <f t="shared" si="704"/>
        <v>0</v>
      </c>
      <c r="L226" s="55">
        <f t="shared" si="704"/>
        <v>0</v>
      </c>
      <c r="M226" s="55">
        <f t="shared" si="704"/>
        <v>0</v>
      </c>
      <c r="N226" s="55">
        <f t="shared" si="704"/>
        <v>0</v>
      </c>
      <c r="O226" s="55">
        <f t="shared" si="704"/>
        <v>0</v>
      </c>
      <c r="P226" s="55">
        <f t="shared" si="704"/>
        <v>0</v>
      </c>
      <c r="Q226" s="55">
        <f t="shared" si="704"/>
        <v>0</v>
      </c>
      <c r="R226" s="105">
        <f>Q226</f>
        <v>0</v>
      </c>
      <c r="S226" s="7" t="s">
        <v>82</v>
      </c>
      <c r="T226" s="103">
        <v>0.5</v>
      </c>
      <c r="U226" s="140"/>
      <c r="V226" s="273">
        <f t="shared" ref="V226:AG226" si="705">$D226*(V130+V220)</f>
        <v>0</v>
      </c>
      <c r="W226" s="273">
        <f t="shared" si="705"/>
        <v>0</v>
      </c>
      <c r="X226" s="273">
        <f t="shared" si="705"/>
        <v>0</v>
      </c>
      <c r="Y226" s="273">
        <f t="shared" si="705"/>
        <v>0</v>
      </c>
      <c r="Z226" s="273">
        <f t="shared" si="705"/>
        <v>0</v>
      </c>
      <c r="AA226" s="273">
        <f t="shared" si="705"/>
        <v>0</v>
      </c>
      <c r="AB226" s="273">
        <f t="shared" si="705"/>
        <v>0</v>
      </c>
      <c r="AC226" s="273">
        <f t="shared" si="705"/>
        <v>0</v>
      </c>
      <c r="AD226" s="273">
        <f t="shared" si="705"/>
        <v>0</v>
      </c>
      <c r="AE226" s="273">
        <f t="shared" si="705"/>
        <v>0</v>
      </c>
      <c r="AF226" s="273">
        <f t="shared" si="705"/>
        <v>0</v>
      </c>
      <c r="AG226" s="273">
        <f t="shared" si="705"/>
        <v>0</v>
      </c>
      <c r="AH226" s="274">
        <f>AG226</f>
        <v>0</v>
      </c>
      <c r="AI226" s="7" t="s">
        <v>82</v>
      </c>
      <c r="AJ226" s="103">
        <v>0.5</v>
      </c>
      <c r="AK226" s="140"/>
      <c r="AL226" s="385">
        <f t="shared" ref="AL226:AW226" si="706">$D226*(AL130+AL220)</f>
        <v>0</v>
      </c>
      <c r="AM226" s="385">
        <f t="shared" si="706"/>
        <v>0</v>
      </c>
      <c r="AN226" s="385">
        <f t="shared" si="706"/>
        <v>0</v>
      </c>
      <c r="AO226" s="385">
        <f t="shared" si="706"/>
        <v>0</v>
      </c>
      <c r="AP226" s="385">
        <f t="shared" si="706"/>
        <v>0</v>
      </c>
      <c r="AQ226" s="385">
        <f t="shared" si="706"/>
        <v>0</v>
      </c>
      <c r="AR226" s="385">
        <f t="shared" si="706"/>
        <v>0</v>
      </c>
      <c r="AS226" s="385">
        <f t="shared" si="706"/>
        <v>0</v>
      </c>
      <c r="AT226" s="385">
        <f t="shared" si="706"/>
        <v>0</v>
      </c>
      <c r="AU226" s="385">
        <f t="shared" si="706"/>
        <v>0</v>
      </c>
      <c r="AV226" s="385">
        <f t="shared" si="706"/>
        <v>0</v>
      </c>
      <c r="AW226" s="385">
        <f t="shared" si="706"/>
        <v>0</v>
      </c>
      <c r="AX226" s="386">
        <f>AW226</f>
        <v>0</v>
      </c>
      <c r="AY226" s="7" t="s">
        <v>82</v>
      </c>
      <c r="AZ226" s="103">
        <v>0.5</v>
      </c>
      <c r="BA226" s="140"/>
      <c r="BB226" s="475">
        <f t="shared" ref="BB226:BM226" si="707">$D226*(BB130+BB220)</f>
        <v>0</v>
      </c>
      <c r="BC226" s="475">
        <f t="shared" si="707"/>
        <v>0</v>
      </c>
      <c r="BD226" s="475">
        <f t="shared" si="707"/>
        <v>0</v>
      </c>
      <c r="BE226" s="475">
        <f t="shared" si="707"/>
        <v>0</v>
      </c>
      <c r="BF226" s="475">
        <f t="shared" si="707"/>
        <v>0</v>
      </c>
      <c r="BG226" s="475">
        <f t="shared" si="707"/>
        <v>0</v>
      </c>
      <c r="BH226" s="475">
        <f t="shared" si="707"/>
        <v>0</v>
      </c>
      <c r="BI226" s="475">
        <f t="shared" si="707"/>
        <v>0</v>
      </c>
      <c r="BJ226" s="475">
        <f t="shared" si="707"/>
        <v>0</v>
      </c>
      <c r="BK226" s="475">
        <f t="shared" si="707"/>
        <v>0</v>
      </c>
      <c r="BL226" s="475">
        <f t="shared" si="707"/>
        <v>0</v>
      </c>
      <c r="BM226" s="475">
        <f t="shared" si="707"/>
        <v>0</v>
      </c>
      <c r="BN226" s="476">
        <f>BM226</f>
        <v>0</v>
      </c>
      <c r="BO226" s="7" t="s">
        <v>82</v>
      </c>
      <c r="BP226" s="103">
        <v>0.5</v>
      </c>
      <c r="BQ226" s="140"/>
      <c r="BR226" s="475">
        <f t="shared" ref="BR226:CC226" si="708">$D226*(BR130+BR220)</f>
        <v>0</v>
      </c>
      <c r="BS226" s="475">
        <f t="shared" si="708"/>
        <v>0</v>
      </c>
      <c r="BT226" s="475">
        <f t="shared" si="708"/>
        <v>0</v>
      </c>
      <c r="BU226" s="475">
        <f t="shared" si="708"/>
        <v>0</v>
      </c>
      <c r="BV226" s="475">
        <f t="shared" si="708"/>
        <v>0</v>
      </c>
      <c r="BW226" s="475">
        <f t="shared" si="708"/>
        <v>0</v>
      </c>
      <c r="BX226" s="475">
        <f t="shared" si="708"/>
        <v>0</v>
      </c>
      <c r="BY226" s="475">
        <f t="shared" si="708"/>
        <v>0</v>
      </c>
      <c r="BZ226" s="475">
        <f t="shared" si="708"/>
        <v>0</v>
      </c>
      <c r="CA226" s="475">
        <f t="shared" si="708"/>
        <v>0</v>
      </c>
      <c r="CB226" s="475">
        <f t="shared" si="708"/>
        <v>0</v>
      </c>
      <c r="CC226" s="475">
        <f t="shared" si="708"/>
        <v>0</v>
      </c>
      <c r="CD226" s="476">
        <f>CC226</f>
        <v>0</v>
      </c>
    </row>
    <row r="227" spans="2:85" x14ac:dyDescent="0.2">
      <c r="B227" s="56" t="s">
        <v>83</v>
      </c>
      <c r="C227" s="7"/>
      <c r="D227" s="8"/>
      <c r="E227" s="9"/>
      <c r="F227" s="54">
        <f>F225+F226</f>
        <v>0</v>
      </c>
      <c r="G227" s="55">
        <f t="shared" ref="G227:Q227" si="709">G225+G226</f>
        <v>0</v>
      </c>
      <c r="H227" s="55">
        <f>H225+H226</f>
        <v>0</v>
      </c>
      <c r="I227" s="55">
        <f t="shared" si="709"/>
        <v>0</v>
      </c>
      <c r="J227" s="55">
        <f t="shared" si="709"/>
        <v>0</v>
      </c>
      <c r="K227" s="55">
        <f t="shared" si="709"/>
        <v>0</v>
      </c>
      <c r="L227" s="55">
        <f>L225+L226</f>
        <v>0</v>
      </c>
      <c r="M227" s="55">
        <f t="shared" si="709"/>
        <v>0</v>
      </c>
      <c r="N227" s="55">
        <f t="shared" si="709"/>
        <v>0</v>
      </c>
      <c r="O227" s="55">
        <f t="shared" si="709"/>
        <v>-500</v>
      </c>
      <c r="P227" s="55">
        <f t="shared" si="709"/>
        <v>-1000</v>
      </c>
      <c r="Q227" s="55">
        <f t="shared" si="709"/>
        <v>-1500</v>
      </c>
      <c r="R227" s="105">
        <f>Q227</f>
        <v>-1500</v>
      </c>
      <c r="S227" s="7"/>
      <c r="T227" s="8"/>
      <c r="U227" s="9"/>
      <c r="V227" s="272">
        <f t="shared" ref="V227:AG227" si="710">V225+V226</f>
        <v>4746611</v>
      </c>
      <c r="W227" s="273">
        <f t="shared" si="710"/>
        <v>4745811</v>
      </c>
      <c r="X227" s="273">
        <f t="shared" si="710"/>
        <v>4745011</v>
      </c>
      <c r="Y227" s="273">
        <f t="shared" si="710"/>
        <v>4717344.333333333</v>
      </c>
      <c r="Z227" s="273">
        <f t="shared" si="710"/>
        <v>4689677.666666666</v>
      </c>
      <c r="AA227" s="273">
        <f t="shared" si="710"/>
        <v>4662010.9999999991</v>
      </c>
      <c r="AB227" s="273">
        <f t="shared" si="710"/>
        <v>4590997.666666666</v>
      </c>
      <c r="AC227" s="273">
        <f t="shared" si="710"/>
        <v>4514931.333333333</v>
      </c>
      <c r="AD227" s="273">
        <f t="shared" si="710"/>
        <v>4438865</v>
      </c>
      <c r="AE227" s="273">
        <f t="shared" si="710"/>
        <v>4319576.8233333332</v>
      </c>
      <c r="AF227" s="273">
        <f t="shared" si="710"/>
        <v>4201254.6231666664</v>
      </c>
      <c r="AG227" s="273">
        <f t="shared" si="710"/>
        <v>4083748.7663749997</v>
      </c>
      <c r="AH227" s="274">
        <f>AG227</f>
        <v>4083748.7663749997</v>
      </c>
      <c r="AI227" s="7"/>
      <c r="AJ227" s="8"/>
      <c r="AK227" s="9"/>
      <c r="AL227" s="384">
        <f t="shared" ref="AL227:AW227" si="711">AL225+AL226</f>
        <v>3831167.306483333</v>
      </c>
      <c r="AM227" s="385">
        <f t="shared" si="711"/>
        <v>3644677.8306947914</v>
      </c>
      <c r="AN227" s="385">
        <f t="shared" si="711"/>
        <v>3506727.871846484</v>
      </c>
      <c r="AO227" s="385">
        <f t="shared" si="711"/>
        <v>3405610.1652208818</v>
      </c>
      <c r="AP227" s="385">
        <f t="shared" si="711"/>
        <v>3332444.8720401465</v>
      </c>
      <c r="AQ227" s="385">
        <f t="shared" si="711"/>
        <v>3280501.0485236701</v>
      </c>
      <c r="AR227" s="385">
        <f t="shared" si="711"/>
        <v>3222727.4865800864</v>
      </c>
      <c r="AS227" s="385">
        <f t="shared" si="711"/>
        <v>3177241.7355294507</v>
      </c>
      <c r="AT227" s="385">
        <f t="shared" si="711"/>
        <v>3141267.4459601445</v>
      </c>
      <c r="AU227" s="385">
        <f t="shared" si="711"/>
        <v>3112541.4327870016</v>
      </c>
      <c r="AV227" s="385">
        <f t="shared" si="711"/>
        <v>3089479.1862605014</v>
      </c>
      <c r="AW227" s="385">
        <f t="shared" si="711"/>
        <v>3070779.0697498135</v>
      </c>
      <c r="AX227" s="386">
        <f>AW227</f>
        <v>3070779.0697498135</v>
      </c>
      <c r="AY227" s="7"/>
      <c r="AZ227" s="8"/>
      <c r="BA227" s="9"/>
      <c r="BB227" s="474">
        <f t="shared" ref="BB227:BM227" si="712">BB225+BB226</f>
        <v>2433611.5000751838</v>
      </c>
      <c r="BC227" s="475">
        <f t="shared" si="712"/>
        <v>1934341.2545404388</v>
      </c>
      <c r="BD227" s="475">
        <f t="shared" si="712"/>
        <v>1539492.1508530921</v>
      </c>
      <c r="BE227" s="475">
        <f t="shared" si="712"/>
        <v>1223865.7738822193</v>
      </c>
      <c r="BF227" s="475">
        <f t="shared" si="712"/>
        <v>968397.85765076149</v>
      </c>
      <c r="BG227" s="475">
        <f t="shared" si="712"/>
        <v>758729.15532879124</v>
      </c>
      <c r="BH227" s="475">
        <f t="shared" si="712"/>
        <v>584014.48857762292</v>
      </c>
      <c r="BI227" s="475">
        <f t="shared" si="712"/>
        <v>435804.51097590593</v>
      </c>
      <c r="BJ227" s="475">
        <f t="shared" si="712"/>
        <v>308065.64447995927</v>
      </c>
      <c r="BK227" s="475">
        <f t="shared" si="712"/>
        <v>196147.72443906148</v>
      </c>
      <c r="BL227" s="475">
        <f t="shared" si="712"/>
        <v>96353.969908831525</v>
      </c>
      <c r="BM227" s="475">
        <f t="shared" si="712"/>
        <v>6000.4249879356939</v>
      </c>
      <c r="BN227" s="476">
        <f>BM227</f>
        <v>6000.4249879356939</v>
      </c>
      <c r="BO227" s="7"/>
      <c r="BP227" s="8"/>
      <c r="BQ227" s="9"/>
      <c r="BR227" s="474">
        <f t="shared" ref="BR227:CC227" si="713">BR225+BR226</f>
        <v>44832.892749513383</v>
      </c>
      <c r="BS227" s="475">
        <f t="shared" si="713"/>
        <v>216992.24228672707</v>
      </c>
      <c r="BT227" s="475">
        <f t="shared" si="713"/>
        <v>490578.3020401221</v>
      </c>
      <c r="BU227" s="475">
        <f t="shared" si="713"/>
        <v>841406.99540767632</v>
      </c>
      <c r="BV227" s="475">
        <f t="shared" si="713"/>
        <v>1251219.7377376198</v>
      </c>
      <c r="BW227" s="475">
        <f t="shared" si="713"/>
        <v>1706191.0813221531</v>
      </c>
      <c r="BX227" s="475">
        <f t="shared" si="713"/>
        <v>2195853.614904453</v>
      </c>
      <c r="BY227" s="475">
        <f t="shared" si="713"/>
        <v>2712036.4424222992</v>
      </c>
      <c r="BZ227" s="475">
        <f t="shared" si="713"/>
        <v>3248882.6495337477</v>
      </c>
      <c r="CA227" s="475">
        <f>CA225+CA226</f>
        <v>3801814.7874395992</v>
      </c>
      <c r="CB227" s="475">
        <f t="shared" si="713"/>
        <v>4367222.0283530522</v>
      </c>
      <c r="CC227" s="475">
        <f t="shared" si="713"/>
        <v>4942458.4140731571</v>
      </c>
      <c r="CD227" s="476">
        <f>CC227</f>
        <v>4942458.4140731571</v>
      </c>
    </row>
    <row r="228" spans="2:85" x14ac:dyDescent="0.2">
      <c r="B228" s="56" t="s">
        <v>84</v>
      </c>
      <c r="C228" s="7" t="s">
        <v>2</v>
      </c>
      <c r="D228" s="91">
        <v>0</v>
      </c>
      <c r="E228" s="138"/>
      <c r="F228" s="54">
        <f>D228</f>
        <v>0</v>
      </c>
      <c r="G228" s="55">
        <f t="shared" ref="G228:Q228" si="714">F228</f>
        <v>0</v>
      </c>
      <c r="H228" s="55">
        <f>G228</f>
        <v>0</v>
      </c>
      <c r="I228" s="55">
        <f t="shared" si="714"/>
        <v>0</v>
      </c>
      <c r="J228" s="55">
        <f t="shared" si="714"/>
        <v>0</v>
      </c>
      <c r="K228" s="55">
        <f t="shared" si="714"/>
        <v>0</v>
      </c>
      <c r="L228" s="55">
        <f t="shared" si="714"/>
        <v>0</v>
      </c>
      <c r="M228" s="55">
        <f t="shared" si="714"/>
        <v>0</v>
      </c>
      <c r="N228" s="55">
        <f t="shared" si="714"/>
        <v>0</v>
      </c>
      <c r="O228" s="55">
        <f t="shared" si="714"/>
        <v>0</v>
      </c>
      <c r="P228" s="55">
        <f t="shared" si="714"/>
        <v>0</v>
      </c>
      <c r="Q228" s="55">
        <f t="shared" si="714"/>
        <v>0</v>
      </c>
      <c r="R228" s="105">
        <f>Q228</f>
        <v>0</v>
      </c>
      <c r="S228" s="7" t="s">
        <v>2</v>
      </c>
      <c r="T228" s="91">
        <v>30000</v>
      </c>
      <c r="U228" s="138"/>
      <c r="V228" s="272">
        <f>T228</f>
        <v>30000</v>
      </c>
      <c r="W228" s="273">
        <f>V228</f>
        <v>30000</v>
      </c>
      <c r="X228" s="273">
        <f>W228</f>
        <v>30000</v>
      </c>
      <c r="Y228" s="273">
        <f t="shared" ref="Y228:AG228" si="715">X228</f>
        <v>30000</v>
      </c>
      <c r="Z228" s="273">
        <f t="shared" si="715"/>
        <v>30000</v>
      </c>
      <c r="AA228" s="273">
        <f t="shared" si="715"/>
        <v>30000</v>
      </c>
      <c r="AB228" s="273">
        <f t="shared" si="715"/>
        <v>30000</v>
      </c>
      <c r="AC228" s="273">
        <f t="shared" si="715"/>
        <v>30000</v>
      </c>
      <c r="AD228" s="273">
        <f t="shared" si="715"/>
        <v>30000</v>
      </c>
      <c r="AE228" s="273">
        <f t="shared" si="715"/>
        <v>30000</v>
      </c>
      <c r="AF228" s="273">
        <f t="shared" si="715"/>
        <v>30000</v>
      </c>
      <c r="AG228" s="273">
        <f t="shared" si="715"/>
        <v>30000</v>
      </c>
      <c r="AH228" s="274">
        <f>AG228</f>
        <v>30000</v>
      </c>
      <c r="AI228" s="7" t="s">
        <v>2</v>
      </c>
      <c r="AJ228" s="91">
        <v>30000</v>
      </c>
      <c r="AK228" s="138"/>
      <c r="AL228" s="384">
        <f>AJ228</f>
        <v>30000</v>
      </c>
      <c r="AM228" s="385">
        <f>AL228</f>
        <v>30000</v>
      </c>
      <c r="AN228" s="385">
        <f>AM228</f>
        <v>30000</v>
      </c>
      <c r="AO228" s="385">
        <f t="shared" ref="AO228:AW228" si="716">AN228</f>
        <v>30000</v>
      </c>
      <c r="AP228" s="385">
        <f t="shared" si="716"/>
        <v>30000</v>
      </c>
      <c r="AQ228" s="385">
        <f t="shared" si="716"/>
        <v>30000</v>
      </c>
      <c r="AR228" s="385">
        <f t="shared" si="716"/>
        <v>30000</v>
      </c>
      <c r="AS228" s="385">
        <f t="shared" si="716"/>
        <v>30000</v>
      </c>
      <c r="AT228" s="385">
        <f t="shared" si="716"/>
        <v>30000</v>
      </c>
      <c r="AU228" s="385">
        <f t="shared" si="716"/>
        <v>30000</v>
      </c>
      <c r="AV228" s="385">
        <f t="shared" si="716"/>
        <v>30000</v>
      </c>
      <c r="AW228" s="385">
        <f t="shared" si="716"/>
        <v>30000</v>
      </c>
      <c r="AX228" s="386">
        <f>AW228</f>
        <v>30000</v>
      </c>
      <c r="AY228" s="7" t="s">
        <v>2</v>
      </c>
      <c r="AZ228" s="91">
        <v>30000</v>
      </c>
      <c r="BA228" s="138"/>
      <c r="BB228" s="474">
        <f>AZ228</f>
        <v>30000</v>
      </c>
      <c r="BC228" s="475">
        <f t="shared" ref="BC228:BM228" si="717">BB228</f>
        <v>30000</v>
      </c>
      <c r="BD228" s="475">
        <f t="shared" si="717"/>
        <v>30000</v>
      </c>
      <c r="BE228" s="475">
        <f t="shared" si="717"/>
        <v>30000</v>
      </c>
      <c r="BF228" s="475">
        <f t="shared" si="717"/>
        <v>30000</v>
      </c>
      <c r="BG228" s="475">
        <f t="shared" si="717"/>
        <v>30000</v>
      </c>
      <c r="BH228" s="475">
        <f t="shared" si="717"/>
        <v>30000</v>
      </c>
      <c r="BI228" s="475">
        <f t="shared" si="717"/>
        <v>30000</v>
      </c>
      <c r="BJ228" s="475">
        <f t="shared" si="717"/>
        <v>30000</v>
      </c>
      <c r="BK228" s="475">
        <f t="shared" si="717"/>
        <v>30000</v>
      </c>
      <c r="BL228" s="475">
        <f t="shared" si="717"/>
        <v>30000</v>
      </c>
      <c r="BM228" s="475">
        <f t="shared" si="717"/>
        <v>30000</v>
      </c>
      <c r="BN228" s="476">
        <f>BM228</f>
        <v>30000</v>
      </c>
      <c r="BO228" s="7" t="s">
        <v>2</v>
      </c>
      <c r="BP228" s="91">
        <v>30000</v>
      </c>
      <c r="BQ228" s="138"/>
      <c r="BR228" s="474">
        <f>BP228</f>
        <v>30000</v>
      </c>
      <c r="BS228" s="475">
        <f t="shared" ref="BS228:CC228" si="718">BR228</f>
        <v>30000</v>
      </c>
      <c r="BT228" s="475">
        <f t="shared" si="718"/>
        <v>30000</v>
      </c>
      <c r="BU228" s="475">
        <f t="shared" si="718"/>
        <v>30000</v>
      </c>
      <c r="BV228" s="475">
        <f t="shared" si="718"/>
        <v>30000</v>
      </c>
      <c r="BW228" s="475">
        <f t="shared" si="718"/>
        <v>30000</v>
      </c>
      <c r="BX228" s="475">
        <f t="shared" si="718"/>
        <v>30000</v>
      </c>
      <c r="BY228" s="475">
        <f t="shared" si="718"/>
        <v>30000</v>
      </c>
      <c r="BZ228" s="475">
        <f t="shared" si="718"/>
        <v>30000</v>
      </c>
      <c r="CA228" s="475">
        <f t="shared" si="718"/>
        <v>30000</v>
      </c>
      <c r="CB228" s="475">
        <f t="shared" si="718"/>
        <v>30000</v>
      </c>
      <c r="CC228" s="475">
        <f t="shared" si="718"/>
        <v>30000</v>
      </c>
      <c r="CD228" s="476">
        <f>CC228</f>
        <v>30000</v>
      </c>
    </row>
    <row r="229" spans="2:85" x14ac:dyDescent="0.2">
      <c r="B229" s="57" t="s">
        <v>85</v>
      </c>
      <c r="C229" s="25"/>
      <c r="D229" s="33"/>
      <c r="E229" s="76"/>
      <c r="F229" s="58">
        <f>F227+F228</f>
        <v>0</v>
      </c>
      <c r="G229" s="59">
        <f>G227+G228</f>
        <v>0</v>
      </c>
      <c r="H229" s="59">
        <f t="shared" ref="H229:Q229" si="719">H227+H228</f>
        <v>0</v>
      </c>
      <c r="I229" s="59">
        <f t="shared" si="719"/>
        <v>0</v>
      </c>
      <c r="J229" s="59">
        <f t="shared" si="719"/>
        <v>0</v>
      </c>
      <c r="K229" s="59">
        <f t="shared" si="719"/>
        <v>0</v>
      </c>
      <c r="L229" s="59">
        <f t="shared" si="719"/>
        <v>0</v>
      </c>
      <c r="M229" s="59">
        <f t="shared" si="719"/>
        <v>0</v>
      </c>
      <c r="N229" s="59">
        <f t="shared" si="719"/>
        <v>0</v>
      </c>
      <c r="O229" s="59">
        <f t="shared" si="719"/>
        <v>-500</v>
      </c>
      <c r="P229" s="59">
        <f t="shared" si="719"/>
        <v>-1000</v>
      </c>
      <c r="Q229" s="59">
        <f t="shared" si="719"/>
        <v>-1500</v>
      </c>
      <c r="R229" s="106">
        <f>Q229</f>
        <v>-1500</v>
      </c>
      <c r="S229" s="25"/>
      <c r="T229" s="33"/>
      <c r="U229" s="76"/>
      <c r="V229" s="275">
        <f>V227+V228</f>
        <v>4776611</v>
      </c>
      <c r="W229" s="276">
        <f>W227+W228</f>
        <v>4775811</v>
      </c>
      <c r="X229" s="276">
        <f t="shared" ref="X229:AG229" si="720">X227+X228</f>
        <v>4775011</v>
      </c>
      <c r="Y229" s="276">
        <f t="shared" si="720"/>
        <v>4747344.333333333</v>
      </c>
      <c r="Z229" s="276">
        <f t="shared" si="720"/>
        <v>4719677.666666666</v>
      </c>
      <c r="AA229" s="276">
        <f t="shared" si="720"/>
        <v>4692010.9999999991</v>
      </c>
      <c r="AB229" s="276">
        <f t="shared" si="720"/>
        <v>4620997.666666666</v>
      </c>
      <c r="AC229" s="276">
        <f t="shared" si="720"/>
        <v>4544931.333333333</v>
      </c>
      <c r="AD229" s="276">
        <f t="shared" si="720"/>
        <v>4468865</v>
      </c>
      <c r="AE229" s="276">
        <f t="shared" si="720"/>
        <v>4349576.8233333332</v>
      </c>
      <c r="AF229" s="276">
        <f t="shared" si="720"/>
        <v>4231254.6231666664</v>
      </c>
      <c r="AG229" s="276">
        <f t="shared" si="720"/>
        <v>4113748.7663749997</v>
      </c>
      <c r="AH229" s="277">
        <f>AG229</f>
        <v>4113748.7663749997</v>
      </c>
      <c r="AI229" s="25"/>
      <c r="AJ229" s="33"/>
      <c r="AK229" s="76"/>
      <c r="AL229" s="387">
        <f>AL227+AL228</f>
        <v>3861167.306483333</v>
      </c>
      <c r="AM229" s="388">
        <f>AM227+AM228</f>
        <v>3674677.8306947914</v>
      </c>
      <c r="AN229" s="388">
        <f t="shared" ref="AN229:AW229" si="721">AN227+AN228</f>
        <v>3536727.871846484</v>
      </c>
      <c r="AO229" s="388">
        <f t="shared" si="721"/>
        <v>3435610.1652208818</v>
      </c>
      <c r="AP229" s="388">
        <f t="shared" si="721"/>
        <v>3362444.8720401465</v>
      </c>
      <c r="AQ229" s="388">
        <f t="shared" si="721"/>
        <v>3310501.0485236701</v>
      </c>
      <c r="AR229" s="388">
        <f t="shared" si="721"/>
        <v>3252727.4865800864</v>
      </c>
      <c r="AS229" s="388">
        <f t="shared" si="721"/>
        <v>3207241.7355294507</v>
      </c>
      <c r="AT229" s="388">
        <f t="shared" si="721"/>
        <v>3171267.4459601445</v>
      </c>
      <c r="AU229" s="388">
        <f t="shared" si="721"/>
        <v>3142541.4327870016</v>
      </c>
      <c r="AV229" s="388">
        <f t="shared" si="721"/>
        <v>3119479.1862605014</v>
      </c>
      <c r="AW229" s="388">
        <f t="shared" si="721"/>
        <v>3100779.0697498135</v>
      </c>
      <c r="AX229" s="389">
        <f>AW229</f>
        <v>3100779.0697498135</v>
      </c>
      <c r="AY229" s="25"/>
      <c r="AZ229" s="33"/>
      <c r="BA229" s="76"/>
      <c r="BB229" s="477">
        <f>BB227+BB228</f>
        <v>2463611.5000751838</v>
      </c>
      <c r="BC229" s="478">
        <f>BC227+BC228</f>
        <v>1964341.2545404388</v>
      </c>
      <c r="BD229" s="478">
        <f t="shared" ref="BD229:BM229" si="722">BD227+BD228</f>
        <v>1569492.1508530921</v>
      </c>
      <c r="BE229" s="478">
        <f t="shared" si="722"/>
        <v>1253865.7738822193</v>
      </c>
      <c r="BF229" s="478">
        <f t="shared" si="722"/>
        <v>998397.85765076149</v>
      </c>
      <c r="BG229" s="478">
        <f t="shared" si="722"/>
        <v>788729.15532879124</v>
      </c>
      <c r="BH229" s="478">
        <f t="shared" si="722"/>
        <v>614014.48857762292</v>
      </c>
      <c r="BI229" s="478">
        <f t="shared" si="722"/>
        <v>465804.51097590593</v>
      </c>
      <c r="BJ229" s="478">
        <f t="shared" si="722"/>
        <v>338065.64447995927</v>
      </c>
      <c r="BK229" s="478">
        <f t="shared" si="722"/>
        <v>226147.72443906148</v>
      </c>
      <c r="BL229" s="478">
        <f t="shared" si="722"/>
        <v>126353.96990883152</v>
      </c>
      <c r="BM229" s="478">
        <f t="shared" si="722"/>
        <v>36000.424987935694</v>
      </c>
      <c r="BN229" s="479">
        <f>BM229</f>
        <v>36000.424987935694</v>
      </c>
      <c r="BO229" s="25"/>
      <c r="BP229" s="33"/>
      <c r="BQ229" s="76"/>
      <c r="BR229" s="477">
        <f t="shared" ref="BR229:CC229" si="723">BR227+BR228</f>
        <v>74832.892749513383</v>
      </c>
      <c r="BS229" s="478">
        <f t="shared" si="723"/>
        <v>246992.24228672707</v>
      </c>
      <c r="BT229" s="478">
        <f t="shared" si="723"/>
        <v>520578.3020401221</v>
      </c>
      <c r="BU229" s="478">
        <f t="shared" si="723"/>
        <v>871406.99540767632</v>
      </c>
      <c r="BV229" s="478">
        <f t="shared" si="723"/>
        <v>1281219.7377376198</v>
      </c>
      <c r="BW229" s="478">
        <f t="shared" si="723"/>
        <v>1736191.0813221531</v>
      </c>
      <c r="BX229" s="478">
        <f t="shared" si="723"/>
        <v>2225853.614904453</v>
      </c>
      <c r="BY229" s="478">
        <f t="shared" si="723"/>
        <v>2742036.4424222992</v>
      </c>
      <c r="BZ229" s="478">
        <f t="shared" si="723"/>
        <v>3278882.6495337477</v>
      </c>
      <c r="CA229" s="478">
        <f>CA227+CA228</f>
        <v>3831814.7874395992</v>
      </c>
      <c r="CB229" s="478">
        <f t="shared" si="723"/>
        <v>4397222.0283530522</v>
      </c>
      <c r="CC229" s="478">
        <f t="shared" si="723"/>
        <v>4972458.4140731571</v>
      </c>
      <c r="CD229" s="479">
        <f>CC229</f>
        <v>4972458.4140731571</v>
      </c>
    </row>
    <row r="230" spans="2:85" x14ac:dyDescent="0.2">
      <c r="B230" s="14"/>
      <c r="C230" s="7"/>
      <c r="D230" s="8"/>
      <c r="E230" s="9"/>
      <c r="F230" s="60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107"/>
      <c r="S230" s="7"/>
      <c r="T230" s="8"/>
      <c r="U230" s="9"/>
      <c r="V230" s="278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80"/>
      <c r="AI230" s="7"/>
      <c r="AJ230" s="8"/>
      <c r="AK230" s="9"/>
      <c r="AL230" s="390"/>
      <c r="AM230" s="391"/>
      <c r="AN230" s="391"/>
      <c r="AO230" s="391"/>
      <c r="AP230" s="391"/>
      <c r="AQ230" s="391"/>
      <c r="AR230" s="391"/>
      <c r="AS230" s="391"/>
      <c r="AT230" s="391"/>
      <c r="AU230" s="391"/>
      <c r="AV230" s="391"/>
      <c r="AW230" s="391"/>
      <c r="AX230" s="392"/>
      <c r="AY230" s="7"/>
      <c r="AZ230" s="8"/>
      <c r="BA230" s="9"/>
      <c r="BB230" s="480"/>
      <c r="BC230" s="481"/>
      <c r="BD230" s="481"/>
      <c r="BE230" s="481"/>
      <c r="BF230" s="481"/>
      <c r="BG230" s="481"/>
      <c r="BH230" s="481"/>
      <c r="BI230" s="481"/>
      <c r="BJ230" s="481"/>
      <c r="BK230" s="481"/>
      <c r="BL230" s="481"/>
      <c r="BM230" s="481"/>
      <c r="BN230" s="482"/>
      <c r="BO230" s="7"/>
      <c r="BP230" s="8"/>
      <c r="BQ230" s="9"/>
      <c r="BR230" s="480"/>
      <c r="BS230" s="481"/>
      <c r="BT230" s="481"/>
      <c r="BU230" s="481"/>
      <c r="BV230" s="481"/>
      <c r="BW230" s="481"/>
      <c r="BX230" s="481"/>
      <c r="BY230" s="481"/>
      <c r="BZ230" s="481"/>
      <c r="CA230" s="481"/>
      <c r="CB230" s="481"/>
      <c r="CC230" s="481"/>
      <c r="CD230" s="482"/>
    </row>
    <row r="231" spans="2:85" x14ac:dyDescent="0.2">
      <c r="B231" s="53" t="s">
        <v>86</v>
      </c>
      <c r="C231" s="7" t="s">
        <v>87</v>
      </c>
      <c r="D231" s="103">
        <v>0</v>
      </c>
      <c r="E231" s="140"/>
      <c r="F231" s="55">
        <f>$D231*F217</f>
        <v>0</v>
      </c>
      <c r="G231" s="55">
        <f>$D231*G217</f>
        <v>0</v>
      </c>
      <c r="H231" s="55">
        <f t="shared" ref="H231:Q231" si="724">$D231*H217</f>
        <v>0</v>
      </c>
      <c r="I231" s="55">
        <f t="shared" si="724"/>
        <v>0</v>
      </c>
      <c r="J231" s="55">
        <f t="shared" si="724"/>
        <v>0</v>
      </c>
      <c r="K231" s="55">
        <f t="shared" si="724"/>
        <v>0</v>
      </c>
      <c r="L231" s="55">
        <f t="shared" si="724"/>
        <v>0</v>
      </c>
      <c r="M231" s="55">
        <f t="shared" si="724"/>
        <v>0</v>
      </c>
      <c r="N231" s="55">
        <f t="shared" si="724"/>
        <v>0</v>
      </c>
      <c r="O231" s="55">
        <f t="shared" si="724"/>
        <v>0</v>
      </c>
      <c r="P231" s="55">
        <f t="shared" si="724"/>
        <v>0</v>
      </c>
      <c r="Q231" s="55">
        <f t="shared" si="724"/>
        <v>0</v>
      </c>
      <c r="R231" s="105">
        <f>Q231</f>
        <v>0</v>
      </c>
      <c r="S231" s="7" t="s">
        <v>87</v>
      </c>
      <c r="T231" s="103">
        <v>0.25</v>
      </c>
      <c r="U231" s="140"/>
      <c r="V231" s="273">
        <f t="shared" ref="V231:AG231" si="725">$D231*V217</f>
        <v>0</v>
      </c>
      <c r="W231" s="273">
        <f t="shared" si="725"/>
        <v>0</v>
      </c>
      <c r="X231" s="273">
        <f t="shared" si="725"/>
        <v>0</v>
      </c>
      <c r="Y231" s="273">
        <f t="shared" si="725"/>
        <v>0</v>
      </c>
      <c r="Z231" s="273">
        <f t="shared" si="725"/>
        <v>0</v>
      </c>
      <c r="AA231" s="273">
        <f t="shared" si="725"/>
        <v>0</v>
      </c>
      <c r="AB231" s="273">
        <f t="shared" si="725"/>
        <v>0</v>
      </c>
      <c r="AC231" s="273">
        <f t="shared" si="725"/>
        <v>0</v>
      </c>
      <c r="AD231" s="273">
        <f t="shared" si="725"/>
        <v>0</v>
      </c>
      <c r="AE231" s="273">
        <f t="shared" si="725"/>
        <v>0</v>
      </c>
      <c r="AF231" s="273">
        <f t="shared" si="725"/>
        <v>0</v>
      </c>
      <c r="AG231" s="273">
        <f t="shared" si="725"/>
        <v>0</v>
      </c>
      <c r="AH231" s="274">
        <f>AG231</f>
        <v>0</v>
      </c>
      <c r="AI231" s="7" t="s">
        <v>87</v>
      </c>
      <c r="AJ231" s="103">
        <v>0.25</v>
      </c>
      <c r="AK231" s="140"/>
      <c r="AL231" s="385">
        <f t="shared" ref="AL231:AW231" si="726">$D231*AL217</f>
        <v>0</v>
      </c>
      <c r="AM231" s="385">
        <f t="shared" si="726"/>
        <v>0</v>
      </c>
      <c r="AN231" s="385">
        <f t="shared" si="726"/>
        <v>0</v>
      </c>
      <c r="AO231" s="385">
        <f t="shared" si="726"/>
        <v>0</v>
      </c>
      <c r="AP231" s="385">
        <f t="shared" si="726"/>
        <v>0</v>
      </c>
      <c r="AQ231" s="385">
        <f t="shared" si="726"/>
        <v>0</v>
      </c>
      <c r="AR231" s="385">
        <f t="shared" si="726"/>
        <v>0</v>
      </c>
      <c r="AS231" s="385">
        <f t="shared" si="726"/>
        <v>0</v>
      </c>
      <c r="AT231" s="385">
        <f t="shared" si="726"/>
        <v>0</v>
      </c>
      <c r="AU231" s="385">
        <f t="shared" si="726"/>
        <v>0</v>
      </c>
      <c r="AV231" s="385">
        <f t="shared" si="726"/>
        <v>0</v>
      </c>
      <c r="AW231" s="385">
        <f t="shared" si="726"/>
        <v>0</v>
      </c>
      <c r="AX231" s="386">
        <f>AW231</f>
        <v>0</v>
      </c>
      <c r="AY231" s="7" t="s">
        <v>87</v>
      </c>
      <c r="AZ231" s="103">
        <v>0.25</v>
      </c>
      <c r="BA231" s="140"/>
      <c r="BB231" s="475">
        <f t="shared" ref="BB231:BM231" si="727">$D231*BB217</f>
        <v>0</v>
      </c>
      <c r="BC231" s="475">
        <f t="shared" si="727"/>
        <v>0</v>
      </c>
      <c r="BD231" s="475">
        <f t="shared" si="727"/>
        <v>0</v>
      </c>
      <c r="BE231" s="475">
        <f t="shared" si="727"/>
        <v>0</v>
      </c>
      <c r="BF231" s="475">
        <f t="shared" si="727"/>
        <v>0</v>
      </c>
      <c r="BG231" s="475">
        <f t="shared" si="727"/>
        <v>0</v>
      </c>
      <c r="BH231" s="475">
        <f t="shared" si="727"/>
        <v>0</v>
      </c>
      <c r="BI231" s="475">
        <f t="shared" si="727"/>
        <v>0</v>
      </c>
      <c r="BJ231" s="475">
        <f t="shared" si="727"/>
        <v>0</v>
      </c>
      <c r="BK231" s="475">
        <f t="shared" si="727"/>
        <v>0</v>
      </c>
      <c r="BL231" s="475">
        <f t="shared" si="727"/>
        <v>0</v>
      </c>
      <c r="BM231" s="475">
        <f t="shared" si="727"/>
        <v>0</v>
      </c>
      <c r="BN231" s="476">
        <f>BM231</f>
        <v>0</v>
      </c>
      <c r="BO231" s="7" t="s">
        <v>87</v>
      </c>
      <c r="BP231" s="103">
        <v>0.25</v>
      </c>
      <c r="BQ231" s="140"/>
      <c r="BR231" s="475">
        <f t="shared" ref="BR231:CC231" si="728">$D231*BR217</f>
        <v>0</v>
      </c>
      <c r="BS231" s="475">
        <f t="shared" si="728"/>
        <v>0</v>
      </c>
      <c r="BT231" s="475">
        <f t="shared" si="728"/>
        <v>0</v>
      </c>
      <c r="BU231" s="475">
        <f t="shared" si="728"/>
        <v>0</v>
      </c>
      <c r="BV231" s="475">
        <f t="shared" si="728"/>
        <v>0</v>
      </c>
      <c r="BW231" s="475">
        <f t="shared" si="728"/>
        <v>0</v>
      </c>
      <c r="BX231" s="475">
        <f t="shared" si="728"/>
        <v>0</v>
      </c>
      <c r="BY231" s="475">
        <f t="shared" si="728"/>
        <v>0</v>
      </c>
      <c r="BZ231" s="475">
        <f t="shared" si="728"/>
        <v>0</v>
      </c>
      <c r="CA231" s="475">
        <f t="shared" si="728"/>
        <v>0</v>
      </c>
      <c r="CB231" s="475">
        <f t="shared" si="728"/>
        <v>0</v>
      </c>
      <c r="CC231" s="475">
        <f t="shared" si="728"/>
        <v>0</v>
      </c>
      <c r="CD231" s="476">
        <f>CC231</f>
        <v>0</v>
      </c>
    </row>
    <row r="232" spans="2:85" x14ac:dyDescent="0.2">
      <c r="B232" s="53" t="s">
        <v>88</v>
      </c>
      <c r="C232" s="7" t="s">
        <v>2</v>
      </c>
      <c r="D232" s="91">
        <v>0</v>
      </c>
      <c r="E232" s="138"/>
      <c r="F232" s="54">
        <f>D232</f>
        <v>0</v>
      </c>
      <c r="G232" s="55">
        <f t="shared" ref="G232:R233" si="729">F232</f>
        <v>0</v>
      </c>
      <c r="H232" s="55">
        <f t="shared" si="729"/>
        <v>0</v>
      </c>
      <c r="I232" s="55">
        <f t="shared" si="729"/>
        <v>0</v>
      </c>
      <c r="J232" s="55">
        <f t="shared" si="729"/>
        <v>0</v>
      </c>
      <c r="K232" s="55">
        <f t="shared" si="729"/>
        <v>0</v>
      </c>
      <c r="L232" s="55">
        <f t="shared" si="729"/>
        <v>0</v>
      </c>
      <c r="M232" s="55">
        <f t="shared" si="729"/>
        <v>0</v>
      </c>
      <c r="N232" s="55">
        <f t="shared" si="729"/>
        <v>0</v>
      </c>
      <c r="O232" s="55">
        <f t="shared" si="729"/>
        <v>0</v>
      </c>
      <c r="P232" s="55">
        <f t="shared" si="729"/>
        <v>0</v>
      </c>
      <c r="Q232" s="55">
        <f t="shared" si="729"/>
        <v>0</v>
      </c>
      <c r="R232" s="105">
        <f t="shared" si="729"/>
        <v>0</v>
      </c>
      <c r="S232" s="7" t="s">
        <v>2</v>
      </c>
      <c r="T232" s="91">
        <v>30000</v>
      </c>
      <c r="U232" s="138"/>
      <c r="V232" s="272">
        <f>T232</f>
        <v>30000</v>
      </c>
      <c r="W232" s="273">
        <f t="shared" ref="W232:AH233" si="730">V232</f>
        <v>30000</v>
      </c>
      <c r="X232" s="273">
        <f t="shared" si="730"/>
        <v>30000</v>
      </c>
      <c r="Y232" s="273">
        <f t="shared" si="730"/>
        <v>30000</v>
      </c>
      <c r="Z232" s="273">
        <f t="shared" si="730"/>
        <v>30000</v>
      </c>
      <c r="AA232" s="273">
        <f t="shared" si="730"/>
        <v>30000</v>
      </c>
      <c r="AB232" s="273">
        <f t="shared" si="730"/>
        <v>30000</v>
      </c>
      <c r="AC232" s="273">
        <f t="shared" si="730"/>
        <v>30000</v>
      </c>
      <c r="AD232" s="273">
        <f t="shared" si="730"/>
        <v>30000</v>
      </c>
      <c r="AE232" s="273">
        <f t="shared" si="730"/>
        <v>30000</v>
      </c>
      <c r="AF232" s="273">
        <f t="shared" si="730"/>
        <v>30000</v>
      </c>
      <c r="AG232" s="273">
        <f t="shared" si="730"/>
        <v>30000</v>
      </c>
      <c r="AH232" s="274">
        <f t="shared" si="730"/>
        <v>30000</v>
      </c>
      <c r="AI232" s="7" t="s">
        <v>2</v>
      </c>
      <c r="AJ232" s="91">
        <v>30000</v>
      </c>
      <c r="AK232" s="138"/>
      <c r="AL232" s="384">
        <f>AJ232</f>
        <v>30000</v>
      </c>
      <c r="AM232" s="385">
        <f t="shared" ref="AM232:AX233" si="731">AL232</f>
        <v>30000</v>
      </c>
      <c r="AN232" s="385">
        <f t="shared" si="731"/>
        <v>30000</v>
      </c>
      <c r="AO232" s="385">
        <f t="shared" si="731"/>
        <v>30000</v>
      </c>
      <c r="AP232" s="385">
        <f t="shared" si="731"/>
        <v>30000</v>
      </c>
      <c r="AQ232" s="385">
        <f t="shared" si="731"/>
        <v>30000</v>
      </c>
      <c r="AR232" s="385">
        <f t="shared" si="731"/>
        <v>30000</v>
      </c>
      <c r="AS232" s="385">
        <f t="shared" si="731"/>
        <v>30000</v>
      </c>
      <c r="AT232" s="385">
        <f t="shared" si="731"/>
        <v>30000</v>
      </c>
      <c r="AU232" s="385">
        <f t="shared" si="731"/>
        <v>30000</v>
      </c>
      <c r="AV232" s="385">
        <f t="shared" si="731"/>
        <v>30000</v>
      </c>
      <c r="AW232" s="385">
        <f t="shared" si="731"/>
        <v>30000</v>
      </c>
      <c r="AX232" s="386">
        <f t="shared" si="731"/>
        <v>30000</v>
      </c>
      <c r="AY232" s="7" t="s">
        <v>2</v>
      </c>
      <c r="AZ232" s="91">
        <v>30000</v>
      </c>
      <c r="BA232" s="138"/>
      <c r="BB232" s="474">
        <f>AZ232</f>
        <v>30000</v>
      </c>
      <c r="BC232" s="475">
        <f t="shared" ref="BC232:BM232" si="732">BB232</f>
        <v>30000</v>
      </c>
      <c r="BD232" s="475">
        <f t="shared" si="732"/>
        <v>30000</v>
      </c>
      <c r="BE232" s="475">
        <f t="shared" si="732"/>
        <v>30000</v>
      </c>
      <c r="BF232" s="475">
        <f t="shared" si="732"/>
        <v>30000</v>
      </c>
      <c r="BG232" s="475">
        <f t="shared" si="732"/>
        <v>30000</v>
      </c>
      <c r="BH232" s="475">
        <f t="shared" si="732"/>
        <v>30000</v>
      </c>
      <c r="BI232" s="475">
        <f t="shared" si="732"/>
        <v>30000</v>
      </c>
      <c r="BJ232" s="475">
        <f t="shared" si="732"/>
        <v>30000</v>
      </c>
      <c r="BK232" s="475">
        <f t="shared" si="732"/>
        <v>30000</v>
      </c>
      <c r="BL232" s="475">
        <f t="shared" si="732"/>
        <v>30000</v>
      </c>
      <c r="BM232" s="475">
        <f t="shared" si="732"/>
        <v>30000</v>
      </c>
      <c r="BN232" s="476">
        <f>BM232</f>
        <v>30000</v>
      </c>
      <c r="BO232" s="7" t="s">
        <v>2</v>
      </c>
      <c r="BP232" s="91">
        <v>30000</v>
      </c>
      <c r="BQ232" s="138"/>
      <c r="BR232" s="474">
        <f>BP232</f>
        <v>30000</v>
      </c>
      <c r="BS232" s="475">
        <f t="shared" ref="BS232:CC232" si="733">BR232</f>
        <v>30000</v>
      </c>
      <c r="BT232" s="475">
        <f t="shared" si="733"/>
        <v>30000</v>
      </c>
      <c r="BU232" s="475">
        <f t="shared" si="733"/>
        <v>30000</v>
      </c>
      <c r="BV232" s="475">
        <f t="shared" si="733"/>
        <v>30000</v>
      </c>
      <c r="BW232" s="475">
        <f t="shared" si="733"/>
        <v>30000</v>
      </c>
      <c r="BX232" s="475">
        <f t="shared" si="733"/>
        <v>30000</v>
      </c>
      <c r="BY232" s="475">
        <f t="shared" si="733"/>
        <v>30000</v>
      </c>
      <c r="BZ232" s="475">
        <f t="shared" si="733"/>
        <v>30000</v>
      </c>
      <c r="CA232" s="475">
        <f t="shared" si="733"/>
        <v>30000</v>
      </c>
      <c r="CB232" s="475">
        <f t="shared" si="733"/>
        <v>30000</v>
      </c>
      <c r="CC232" s="475">
        <f t="shared" si="733"/>
        <v>30000</v>
      </c>
      <c r="CD232" s="476">
        <f>CC232</f>
        <v>30000</v>
      </c>
    </row>
    <row r="233" spans="2:85" x14ac:dyDescent="0.2">
      <c r="B233" s="57" t="s">
        <v>89</v>
      </c>
      <c r="C233" s="25"/>
      <c r="D233" s="33"/>
      <c r="E233" s="76"/>
      <c r="F233" s="59">
        <f>F231+F232</f>
        <v>0</v>
      </c>
      <c r="G233" s="59">
        <f>G231+G232</f>
        <v>0</v>
      </c>
      <c r="H233" s="59">
        <f t="shared" ref="H233:Q233" si="734">H231+H232</f>
        <v>0</v>
      </c>
      <c r="I233" s="59">
        <f t="shared" si="734"/>
        <v>0</v>
      </c>
      <c r="J233" s="59">
        <f t="shared" si="734"/>
        <v>0</v>
      </c>
      <c r="K233" s="59">
        <f t="shared" si="734"/>
        <v>0</v>
      </c>
      <c r="L233" s="59">
        <f t="shared" si="734"/>
        <v>0</v>
      </c>
      <c r="M233" s="59">
        <f t="shared" si="734"/>
        <v>0</v>
      </c>
      <c r="N233" s="59">
        <f t="shared" si="734"/>
        <v>0</v>
      </c>
      <c r="O233" s="59">
        <f t="shared" si="734"/>
        <v>0</v>
      </c>
      <c r="P233" s="59">
        <f t="shared" si="734"/>
        <v>0</v>
      </c>
      <c r="Q233" s="59">
        <f t="shared" si="734"/>
        <v>0</v>
      </c>
      <c r="R233" s="106">
        <f t="shared" si="729"/>
        <v>0</v>
      </c>
      <c r="S233" s="25"/>
      <c r="T233" s="33"/>
      <c r="U233" s="76"/>
      <c r="V233" s="276">
        <f>V231+V232</f>
        <v>30000</v>
      </c>
      <c r="W233" s="276">
        <f>W231+W232</f>
        <v>30000</v>
      </c>
      <c r="X233" s="276">
        <f t="shared" ref="X233:AG233" si="735">X231+X232</f>
        <v>30000</v>
      </c>
      <c r="Y233" s="276">
        <f t="shared" si="735"/>
        <v>30000</v>
      </c>
      <c r="Z233" s="276">
        <f t="shared" si="735"/>
        <v>30000</v>
      </c>
      <c r="AA233" s="276">
        <f t="shared" si="735"/>
        <v>30000</v>
      </c>
      <c r="AB233" s="276">
        <f t="shared" si="735"/>
        <v>30000</v>
      </c>
      <c r="AC233" s="276">
        <f t="shared" si="735"/>
        <v>30000</v>
      </c>
      <c r="AD233" s="276">
        <f t="shared" si="735"/>
        <v>30000</v>
      </c>
      <c r="AE233" s="276">
        <f t="shared" si="735"/>
        <v>30000</v>
      </c>
      <c r="AF233" s="276">
        <f t="shared" si="735"/>
        <v>30000</v>
      </c>
      <c r="AG233" s="276">
        <f t="shared" si="735"/>
        <v>30000</v>
      </c>
      <c r="AH233" s="277">
        <f t="shared" si="730"/>
        <v>30000</v>
      </c>
      <c r="AI233" s="25"/>
      <c r="AJ233" s="33"/>
      <c r="AK233" s="76"/>
      <c r="AL233" s="388">
        <f>AL231+AL232</f>
        <v>30000</v>
      </c>
      <c r="AM233" s="388">
        <f>AM231+AM232</f>
        <v>30000</v>
      </c>
      <c r="AN233" s="388">
        <f t="shared" ref="AN233:AW233" si="736">AN231+AN232</f>
        <v>30000</v>
      </c>
      <c r="AO233" s="388">
        <f t="shared" si="736"/>
        <v>30000</v>
      </c>
      <c r="AP233" s="388">
        <f t="shared" si="736"/>
        <v>30000</v>
      </c>
      <c r="AQ233" s="388">
        <f t="shared" si="736"/>
        <v>30000</v>
      </c>
      <c r="AR233" s="388">
        <f t="shared" si="736"/>
        <v>30000</v>
      </c>
      <c r="AS233" s="388">
        <f t="shared" si="736"/>
        <v>30000</v>
      </c>
      <c r="AT233" s="388">
        <f t="shared" si="736"/>
        <v>30000</v>
      </c>
      <c r="AU233" s="388">
        <f t="shared" si="736"/>
        <v>30000</v>
      </c>
      <c r="AV233" s="388">
        <f t="shared" si="736"/>
        <v>30000</v>
      </c>
      <c r="AW233" s="388">
        <f t="shared" si="736"/>
        <v>30000</v>
      </c>
      <c r="AX233" s="389">
        <f t="shared" si="731"/>
        <v>30000</v>
      </c>
      <c r="AY233" s="25"/>
      <c r="AZ233" s="33"/>
      <c r="BA233" s="76"/>
      <c r="BB233" s="478">
        <f>BB231+BB232</f>
        <v>30000</v>
      </c>
      <c r="BC233" s="478">
        <f>BC231+BC232</f>
        <v>30000</v>
      </c>
      <c r="BD233" s="478">
        <f t="shared" ref="BD233:BM233" si="737">BD231+BD232</f>
        <v>30000</v>
      </c>
      <c r="BE233" s="478">
        <f t="shared" si="737"/>
        <v>30000</v>
      </c>
      <c r="BF233" s="478">
        <f t="shared" si="737"/>
        <v>30000</v>
      </c>
      <c r="BG233" s="478">
        <f t="shared" si="737"/>
        <v>30000</v>
      </c>
      <c r="BH233" s="478">
        <f t="shared" si="737"/>
        <v>30000</v>
      </c>
      <c r="BI233" s="478">
        <f t="shared" si="737"/>
        <v>30000</v>
      </c>
      <c r="BJ233" s="478">
        <f t="shared" si="737"/>
        <v>30000</v>
      </c>
      <c r="BK233" s="478">
        <f t="shared" si="737"/>
        <v>30000</v>
      </c>
      <c r="BL233" s="478">
        <f t="shared" si="737"/>
        <v>30000</v>
      </c>
      <c r="BM233" s="478">
        <f t="shared" si="737"/>
        <v>30000</v>
      </c>
      <c r="BN233" s="479">
        <f>BM233</f>
        <v>30000</v>
      </c>
      <c r="BO233" s="25"/>
      <c r="BP233" s="33"/>
      <c r="BQ233" s="76"/>
      <c r="BR233" s="478">
        <f>BR231+BR232</f>
        <v>30000</v>
      </c>
      <c r="BS233" s="478">
        <f>BS231+BS232</f>
        <v>30000</v>
      </c>
      <c r="BT233" s="478">
        <f t="shared" ref="BT233:CC233" si="738">BT231+BT232</f>
        <v>30000</v>
      </c>
      <c r="BU233" s="478">
        <f t="shared" si="738"/>
        <v>30000</v>
      </c>
      <c r="BV233" s="478">
        <f t="shared" si="738"/>
        <v>30000</v>
      </c>
      <c r="BW233" s="478">
        <f t="shared" si="738"/>
        <v>30000</v>
      </c>
      <c r="BX233" s="478">
        <f t="shared" si="738"/>
        <v>30000</v>
      </c>
      <c r="BY233" s="478">
        <f t="shared" si="738"/>
        <v>30000</v>
      </c>
      <c r="BZ233" s="478">
        <f t="shared" si="738"/>
        <v>30000</v>
      </c>
      <c r="CA233" s="478">
        <f t="shared" si="738"/>
        <v>30000</v>
      </c>
      <c r="CB233" s="478">
        <f t="shared" si="738"/>
        <v>30000</v>
      </c>
      <c r="CC233" s="478">
        <f t="shared" si="738"/>
        <v>30000</v>
      </c>
      <c r="CD233" s="479">
        <f>CC233</f>
        <v>30000</v>
      </c>
    </row>
    <row r="234" spans="2:85" x14ac:dyDescent="0.2">
      <c r="B234" s="14"/>
      <c r="C234" s="7"/>
      <c r="D234" s="8"/>
      <c r="E234" s="9"/>
      <c r="F234" s="60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107"/>
      <c r="S234" s="7"/>
      <c r="T234" s="8"/>
      <c r="U234" s="9"/>
      <c r="V234" s="278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80"/>
      <c r="AI234" s="7"/>
      <c r="AJ234" s="8"/>
      <c r="AK234" s="9"/>
      <c r="AL234" s="390"/>
      <c r="AM234" s="391"/>
      <c r="AN234" s="391"/>
      <c r="AO234" s="391"/>
      <c r="AP234" s="391"/>
      <c r="AQ234" s="391"/>
      <c r="AR234" s="391"/>
      <c r="AS234" s="391"/>
      <c r="AT234" s="391"/>
      <c r="AU234" s="391"/>
      <c r="AV234" s="391"/>
      <c r="AW234" s="391"/>
      <c r="AX234" s="392"/>
      <c r="AY234" s="7"/>
      <c r="AZ234" s="8"/>
      <c r="BA234" s="9"/>
      <c r="BB234" s="480"/>
      <c r="BC234" s="481"/>
      <c r="BD234" s="481"/>
      <c r="BE234" s="481"/>
      <c r="BF234" s="481"/>
      <c r="BG234" s="481"/>
      <c r="BH234" s="481"/>
      <c r="BI234" s="481"/>
      <c r="BJ234" s="481"/>
      <c r="BK234" s="481"/>
      <c r="BL234" s="481"/>
      <c r="BM234" s="481"/>
      <c r="BN234" s="482"/>
      <c r="BO234" s="7"/>
      <c r="BP234" s="8"/>
      <c r="BQ234" s="9"/>
      <c r="BR234" s="480"/>
      <c r="BS234" s="481"/>
      <c r="BT234" s="481"/>
      <c r="BU234" s="481"/>
      <c r="BV234" s="481"/>
      <c r="BW234" s="481"/>
      <c r="BX234" s="481"/>
      <c r="BY234" s="481"/>
      <c r="BZ234" s="481"/>
      <c r="CA234" s="481"/>
      <c r="CB234" s="481"/>
      <c r="CC234" s="481"/>
      <c r="CD234" s="482"/>
    </row>
    <row r="235" spans="2:85" x14ac:dyDescent="0.2">
      <c r="B235" s="56" t="s">
        <v>90</v>
      </c>
      <c r="C235" s="7" t="s">
        <v>2</v>
      </c>
      <c r="D235" s="91">
        <v>0</v>
      </c>
      <c r="E235" s="138"/>
      <c r="F235" s="54">
        <f>D235+F251</f>
        <v>0</v>
      </c>
      <c r="G235" s="55">
        <f>F235+G251</f>
        <v>0</v>
      </c>
      <c r="H235" s="55">
        <f t="shared" ref="H235:Q235" si="739">G235+H251</f>
        <v>0</v>
      </c>
      <c r="I235" s="55">
        <f t="shared" si="739"/>
        <v>0</v>
      </c>
      <c r="J235" s="55">
        <f t="shared" si="739"/>
        <v>0</v>
      </c>
      <c r="K235" s="55">
        <f t="shared" si="739"/>
        <v>0</v>
      </c>
      <c r="L235" s="55">
        <f t="shared" si="739"/>
        <v>0</v>
      </c>
      <c r="M235" s="55">
        <f t="shared" si="739"/>
        <v>0</v>
      </c>
      <c r="N235" s="55">
        <f t="shared" si="739"/>
        <v>0</v>
      </c>
      <c r="O235" s="55">
        <f t="shared" si="739"/>
        <v>0</v>
      </c>
      <c r="P235" s="55">
        <f t="shared" si="739"/>
        <v>0</v>
      </c>
      <c r="Q235" s="55">
        <f t="shared" si="739"/>
        <v>0</v>
      </c>
      <c r="R235" s="105">
        <f>Q235</f>
        <v>0</v>
      </c>
      <c r="S235" s="7" t="s">
        <v>2</v>
      </c>
      <c r="T235" s="91">
        <v>0</v>
      </c>
      <c r="U235" s="138"/>
      <c r="V235" s="272">
        <f>T235+V251</f>
        <v>0</v>
      </c>
      <c r="W235" s="273">
        <f>V235+W251</f>
        <v>0</v>
      </c>
      <c r="X235" s="273">
        <f t="shared" ref="X235:AG235" si="740">W235+X251</f>
        <v>0</v>
      </c>
      <c r="Y235" s="273">
        <f t="shared" si="740"/>
        <v>0</v>
      </c>
      <c r="Z235" s="273">
        <f t="shared" si="740"/>
        <v>0</v>
      </c>
      <c r="AA235" s="273">
        <f t="shared" si="740"/>
        <v>0</v>
      </c>
      <c r="AB235" s="273">
        <f t="shared" si="740"/>
        <v>0</v>
      </c>
      <c r="AC235" s="273">
        <f t="shared" si="740"/>
        <v>0</v>
      </c>
      <c r="AD235" s="273">
        <f t="shared" si="740"/>
        <v>0</v>
      </c>
      <c r="AE235" s="273">
        <f t="shared" si="740"/>
        <v>0</v>
      </c>
      <c r="AF235" s="273">
        <f t="shared" si="740"/>
        <v>0</v>
      </c>
      <c r="AG235" s="273">
        <f t="shared" si="740"/>
        <v>0</v>
      </c>
      <c r="AH235" s="274">
        <f>AG235</f>
        <v>0</v>
      </c>
      <c r="AI235" s="7" t="s">
        <v>2</v>
      </c>
      <c r="AJ235" s="91">
        <v>0</v>
      </c>
      <c r="AK235" s="138"/>
      <c r="AL235" s="384">
        <f>AJ235+AL251</f>
        <v>0</v>
      </c>
      <c r="AM235" s="385">
        <f>AL235+AM251</f>
        <v>0</v>
      </c>
      <c r="AN235" s="385">
        <f t="shared" ref="AN235:AW235" si="741">AM235+AN251</f>
        <v>0</v>
      </c>
      <c r="AO235" s="385">
        <f t="shared" si="741"/>
        <v>0</v>
      </c>
      <c r="AP235" s="385">
        <f t="shared" si="741"/>
        <v>0</v>
      </c>
      <c r="AQ235" s="385">
        <f t="shared" si="741"/>
        <v>0</v>
      </c>
      <c r="AR235" s="385">
        <f t="shared" si="741"/>
        <v>0</v>
      </c>
      <c r="AS235" s="385">
        <f t="shared" si="741"/>
        <v>0</v>
      </c>
      <c r="AT235" s="385">
        <f t="shared" si="741"/>
        <v>0</v>
      </c>
      <c r="AU235" s="385">
        <f t="shared" si="741"/>
        <v>0</v>
      </c>
      <c r="AV235" s="385">
        <f t="shared" si="741"/>
        <v>0</v>
      </c>
      <c r="AW235" s="385">
        <f t="shared" si="741"/>
        <v>0</v>
      </c>
      <c r="AX235" s="386">
        <f>AW235</f>
        <v>0</v>
      </c>
      <c r="AY235" s="7" t="s">
        <v>2</v>
      </c>
      <c r="AZ235" s="91">
        <v>0</v>
      </c>
      <c r="BA235" s="138"/>
      <c r="BB235" s="474">
        <f>AZ235+BB251</f>
        <v>0</v>
      </c>
      <c r="BC235" s="475">
        <f t="shared" ref="BC235:BM235" si="742">BB235+BC251</f>
        <v>0</v>
      </c>
      <c r="BD235" s="475">
        <f t="shared" si="742"/>
        <v>0</v>
      </c>
      <c r="BE235" s="475">
        <f t="shared" si="742"/>
        <v>0</v>
      </c>
      <c r="BF235" s="475">
        <f t="shared" si="742"/>
        <v>0</v>
      </c>
      <c r="BG235" s="475">
        <f t="shared" si="742"/>
        <v>0</v>
      </c>
      <c r="BH235" s="475">
        <f t="shared" si="742"/>
        <v>0</v>
      </c>
      <c r="BI235" s="475">
        <f t="shared" si="742"/>
        <v>0</v>
      </c>
      <c r="BJ235" s="475">
        <f t="shared" si="742"/>
        <v>0</v>
      </c>
      <c r="BK235" s="475">
        <f t="shared" si="742"/>
        <v>0</v>
      </c>
      <c r="BL235" s="475">
        <f t="shared" si="742"/>
        <v>0</v>
      </c>
      <c r="BM235" s="475">
        <f t="shared" si="742"/>
        <v>0</v>
      </c>
      <c r="BN235" s="476">
        <f>BM235</f>
        <v>0</v>
      </c>
      <c r="BO235" s="7" t="s">
        <v>2</v>
      </c>
      <c r="BP235" s="91">
        <v>0</v>
      </c>
      <c r="BQ235" s="138"/>
      <c r="BR235" s="474">
        <f>BP235+BR251</f>
        <v>0</v>
      </c>
      <c r="BS235" s="475">
        <f t="shared" ref="BS235:CC235" si="743">BR235+BS251</f>
        <v>0</v>
      </c>
      <c r="BT235" s="475">
        <f t="shared" si="743"/>
        <v>0</v>
      </c>
      <c r="BU235" s="475">
        <f t="shared" si="743"/>
        <v>0</v>
      </c>
      <c r="BV235" s="475">
        <f t="shared" si="743"/>
        <v>0</v>
      </c>
      <c r="BW235" s="475">
        <f t="shared" si="743"/>
        <v>0</v>
      </c>
      <c r="BX235" s="475">
        <f t="shared" si="743"/>
        <v>0</v>
      </c>
      <c r="BY235" s="475">
        <f t="shared" si="743"/>
        <v>0</v>
      </c>
      <c r="BZ235" s="475">
        <f t="shared" si="743"/>
        <v>0</v>
      </c>
      <c r="CA235" s="475">
        <f t="shared" si="743"/>
        <v>0</v>
      </c>
      <c r="CB235" s="475">
        <f t="shared" si="743"/>
        <v>0</v>
      </c>
      <c r="CC235" s="475">
        <f t="shared" si="743"/>
        <v>0</v>
      </c>
      <c r="CD235" s="476">
        <f>CC235</f>
        <v>0</v>
      </c>
    </row>
    <row r="236" spans="2:85" x14ac:dyDescent="0.2">
      <c r="B236" s="56" t="s">
        <v>91</v>
      </c>
      <c r="C236" s="7" t="s">
        <v>2</v>
      </c>
      <c r="D236" s="91">
        <v>0</v>
      </c>
      <c r="E236" s="138"/>
      <c r="F236" s="54">
        <f>D236+F221</f>
        <v>0</v>
      </c>
      <c r="G236" s="55">
        <f t="shared" ref="G236:Q236" si="744">F236+G221</f>
        <v>0</v>
      </c>
      <c r="H236" s="55">
        <f t="shared" si="744"/>
        <v>0</v>
      </c>
      <c r="I236" s="55">
        <f t="shared" si="744"/>
        <v>0</v>
      </c>
      <c r="J236" s="55">
        <f t="shared" si="744"/>
        <v>0</v>
      </c>
      <c r="K236" s="55">
        <f t="shared" si="744"/>
        <v>0</v>
      </c>
      <c r="L236" s="55">
        <f t="shared" si="744"/>
        <v>0</v>
      </c>
      <c r="M236" s="55">
        <f t="shared" si="744"/>
        <v>0</v>
      </c>
      <c r="N236" s="55">
        <f t="shared" si="744"/>
        <v>0</v>
      </c>
      <c r="O236" s="55">
        <f t="shared" si="744"/>
        <v>-500</v>
      </c>
      <c r="P236" s="55">
        <f t="shared" si="744"/>
        <v>-1000</v>
      </c>
      <c r="Q236" s="55">
        <f t="shared" si="744"/>
        <v>-1500</v>
      </c>
      <c r="R236" s="105">
        <f>Q236</f>
        <v>-1500</v>
      </c>
      <c r="S236" s="7" t="s">
        <v>2</v>
      </c>
      <c r="T236" s="91">
        <v>0</v>
      </c>
      <c r="U236" s="138"/>
      <c r="V236" s="272">
        <f>T236+V221</f>
        <v>-800</v>
      </c>
      <c r="W236" s="273">
        <f t="shared" ref="W236:AF236" si="745">V236+W221</f>
        <v>-1600</v>
      </c>
      <c r="X236" s="273">
        <f t="shared" si="745"/>
        <v>-2400</v>
      </c>
      <c r="Y236" s="273">
        <f t="shared" si="745"/>
        <v>-30066.666666666672</v>
      </c>
      <c r="Z236" s="273">
        <f t="shared" si="745"/>
        <v>-57733.333333333343</v>
      </c>
      <c r="AA236" s="273">
        <f t="shared" si="745"/>
        <v>-85400.000000000015</v>
      </c>
      <c r="AB236" s="273">
        <f t="shared" si="745"/>
        <v>-156413.33333333337</v>
      </c>
      <c r="AC236" s="273">
        <f t="shared" si="745"/>
        <v>-232479.66666666672</v>
      </c>
      <c r="AD236" s="273">
        <f t="shared" si="745"/>
        <v>-308546.00000000006</v>
      </c>
      <c r="AE236" s="273">
        <f t="shared" si="745"/>
        <v>-427834.17666666675</v>
      </c>
      <c r="AF236" s="273">
        <f t="shared" si="745"/>
        <v>-546156.3768333334</v>
      </c>
      <c r="AG236" s="273">
        <f>AF236+AG221</f>
        <v>-663662.23362500011</v>
      </c>
      <c r="AH236" s="274">
        <f>AG236</f>
        <v>-663662.23362500011</v>
      </c>
      <c r="AI236" s="7" t="s">
        <v>2</v>
      </c>
      <c r="AJ236" s="91">
        <v>0</v>
      </c>
      <c r="AK236" s="138"/>
      <c r="AL236" s="384">
        <f>AJ236+AL221</f>
        <v>-252581.45989166669</v>
      </c>
      <c r="AM236" s="385">
        <f t="shared" ref="AM236:AW236" si="746">AL236+AM221</f>
        <v>-439070.93568020832</v>
      </c>
      <c r="AN236" s="385">
        <f t="shared" si="746"/>
        <v>-577020.89452851564</v>
      </c>
      <c r="AO236" s="385">
        <f t="shared" si="746"/>
        <v>-678138.60115411796</v>
      </c>
      <c r="AP236" s="385">
        <f t="shared" si="746"/>
        <v>-751303.89433485316</v>
      </c>
      <c r="AQ236" s="385">
        <f t="shared" si="746"/>
        <v>-803247.71785132983</v>
      </c>
      <c r="AR236" s="385">
        <f t="shared" si="746"/>
        <v>-861021.2797949136</v>
      </c>
      <c r="AS236" s="385">
        <f t="shared" si="746"/>
        <v>-906507.03084554942</v>
      </c>
      <c r="AT236" s="385">
        <f t="shared" si="746"/>
        <v>-942481.32041485561</v>
      </c>
      <c r="AU236" s="385">
        <f t="shared" si="746"/>
        <v>-971207.33358799864</v>
      </c>
      <c r="AV236" s="385">
        <f t="shared" si="746"/>
        <v>-994269.58011449885</v>
      </c>
      <c r="AW236" s="385">
        <f t="shared" si="746"/>
        <v>-1012969.6966251865</v>
      </c>
      <c r="AX236" s="386">
        <f>AW236</f>
        <v>-1012969.6966251865</v>
      </c>
      <c r="AY236" s="7" t="s">
        <v>2</v>
      </c>
      <c r="AZ236" s="91">
        <v>0</v>
      </c>
      <c r="BA236" s="138"/>
      <c r="BB236" s="474">
        <f>AZ236+BB221</f>
        <v>-637167.56967462949</v>
      </c>
      <c r="BC236" s="475">
        <f t="shared" ref="BC236:BM236" si="747">BB236+BC221</f>
        <v>-1136437.8152093745</v>
      </c>
      <c r="BD236" s="475">
        <f t="shared" si="747"/>
        <v>-1531286.9188967212</v>
      </c>
      <c r="BE236" s="475">
        <f t="shared" si="747"/>
        <v>-1846913.295867594</v>
      </c>
      <c r="BF236" s="475">
        <f t="shared" si="747"/>
        <v>-2102381.212099052</v>
      </c>
      <c r="BG236" s="475">
        <f t="shared" si="747"/>
        <v>-2312049.9144210224</v>
      </c>
      <c r="BH236" s="475">
        <f t="shared" si="747"/>
        <v>-2486764.5811721906</v>
      </c>
      <c r="BI236" s="475">
        <f t="shared" si="747"/>
        <v>-2634974.5587739078</v>
      </c>
      <c r="BJ236" s="475">
        <f t="shared" si="747"/>
        <v>-2762713.4252698543</v>
      </c>
      <c r="BK236" s="475">
        <f t="shared" si="747"/>
        <v>-2874631.3453107523</v>
      </c>
      <c r="BL236" s="475">
        <f t="shared" si="747"/>
        <v>-2974425.0998409824</v>
      </c>
      <c r="BM236" s="475">
        <f t="shared" si="747"/>
        <v>-3064778.6447618781</v>
      </c>
      <c r="BN236" s="476">
        <f>BM236</f>
        <v>-3064778.6447618781</v>
      </c>
      <c r="BO236" s="7" t="s">
        <v>2</v>
      </c>
      <c r="BP236" s="91">
        <v>0</v>
      </c>
      <c r="BQ236" s="138"/>
      <c r="BR236" s="474">
        <f>BP236+BR221</f>
        <v>38832.467761577689</v>
      </c>
      <c r="BS236" s="475">
        <f t="shared" ref="BS236:CC236" si="748">BR236+BS221</f>
        <v>210991.81729879137</v>
      </c>
      <c r="BT236" s="475">
        <f t="shared" si="748"/>
        <v>484577.87705218641</v>
      </c>
      <c r="BU236" s="475">
        <f t="shared" si="748"/>
        <v>835406.57041974063</v>
      </c>
      <c r="BV236" s="475">
        <f t="shared" si="748"/>
        <v>1245219.3127496839</v>
      </c>
      <c r="BW236" s="475">
        <f t="shared" si="748"/>
        <v>1700190.6563342172</v>
      </c>
      <c r="BX236" s="475">
        <f t="shared" si="748"/>
        <v>2189853.1899165171</v>
      </c>
      <c r="BY236" s="475">
        <f t="shared" si="748"/>
        <v>2706036.0174343633</v>
      </c>
      <c r="BZ236" s="475">
        <f t="shared" si="748"/>
        <v>3242882.2245458118</v>
      </c>
      <c r="CA236" s="475">
        <f t="shared" si="748"/>
        <v>3795814.3624516632</v>
      </c>
      <c r="CB236" s="475">
        <f t="shared" si="748"/>
        <v>4361221.6033651168</v>
      </c>
      <c r="CC236" s="475">
        <f t="shared" si="748"/>
        <v>4936457.9890852217</v>
      </c>
      <c r="CD236" s="476">
        <f>CC236</f>
        <v>4936457.9890852217</v>
      </c>
    </row>
    <row r="237" spans="2:85" x14ac:dyDescent="0.2">
      <c r="B237" s="57" t="s">
        <v>92</v>
      </c>
      <c r="C237" s="25"/>
      <c r="D237" s="33"/>
      <c r="E237" s="76"/>
      <c r="F237" s="58">
        <f t="shared" ref="F237:Q237" si="749">F235+F236</f>
        <v>0</v>
      </c>
      <c r="G237" s="59">
        <f t="shared" si="749"/>
        <v>0</v>
      </c>
      <c r="H237" s="59">
        <f t="shared" si="749"/>
        <v>0</v>
      </c>
      <c r="I237" s="59">
        <f t="shared" si="749"/>
        <v>0</v>
      </c>
      <c r="J237" s="59">
        <f t="shared" si="749"/>
        <v>0</v>
      </c>
      <c r="K237" s="59">
        <f t="shared" si="749"/>
        <v>0</v>
      </c>
      <c r="L237" s="59">
        <f t="shared" si="749"/>
        <v>0</v>
      </c>
      <c r="M237" s="59">
        <f t="shared" si="749"/>
        <v>0</v>
      </c>
      <c r="N237" s="59">
        <f t="shared" si="749"/>
        <v>0</v>
      </c>
      <c r="O237" s="59">
        <f t="shared" si="749"/>
        <v>-500</v>
      </c>
      <c r="P237" s="59">
        <f t="shared" si="749"/>
        <v>-1000</v>
      </c>
      <c r="Q237" s="59">
        <f t="shared" si="749"/>
        <v>-1500</v>
      </c>
      <c r="R237" s="106">
        <f>Q237</f>
        <v>-1500</v>
      </c>
      <c r="S237" s="25"/>
      <c r="T237" s="33"/>
      <c r="U237" s="76"/>
      <c r="V237" s="275">
        <f t="shared" ref="V237:AG237" si="750">V235+V236</f>
        <v>-800</v>
      </c>
      <c r="W237" s="276">
        <f t="shared" si="750"/>
        <v>-1600</v>
      </c>
      <c r="X237" s="276">
        <f t="shared" si="750"/>
        <v>-2400</v>
      </c>
      <c r="Y237" s="276">
        <f t="shared" si="750"/>
        <v>-30066.666666666672</v>
      </c>
      <c r="Z237" s="276">
        <f t="shared" si="750"/>
        <v>-57733.333333333343</v>
      </c>
      <c r="AA237" s="276">
        <f t="shared" si="750"/>
        <v>-85400.000000000015</v>
      </c>
      <c r="AB237" s="276">
        <f t="shared" si="750"/>
        <v>-156413.33333333337</v>
      </c>
      <c r="AC237" s="276">
        <f t="shared" si="750"/>
        <v>-232479.66666666672</v>
      </c>
      <c r="AD237" s="276">
        <f t="shared" si="750"/>
        <v>-308546.00000000006</v>
      </c>
      <c r="AE237" s="276">
        <f t="shared" si="750"/>
        <v>-427834.17666666675</v>
      </c>
      <c r="AF237" s="276">
        <f t="shared" si="750"/>
        <v>-546156.3768333334</v>
      </c>
      <c r="AG237" s="276">
        <f t="shared" si="750"/>
        <v>-663662.23362500011</v>
      </c>
      <c r="AH237" s="277">
        <f>AG237</f>
        <v>-663662.23362500011</v>
      </c>
      <c r="AI237" s="25"/>
      <c r="AJ237" s="33"/>
      <c r="AK237" s="76"/>
      <c r="AL237" s="387">
        <f t="shared" ref="AL237:AW237" si="751">AL235+AL236</f>
        <v>-252581.45989166669</v>
      </c>
      <c r="AM237" s="388">
        <f t="shared" si="751"/>
        <v>-439070.93568020832</v>
      </c>
      <c r="AN237" s="388">
        <f t="shared" si="751"/>
        <v>-577020.89452851564</v>
      </c>
      <c r="AO237" s="388">
        <f t="shared" si="751"/>
        <v>-678138.60115411796</v>
      </c>
      <c r="AP237" s="388">
        <f t="shared" si="751"/>
        <v>-751303.89433485316</v>
      </c>
      <c r="AQ237" s="388">
        <f t="shared" si="751"/>
        <v>-803247.71785132983</v>
      </c>
      <c r="AR237" s="388">
        <f t="shared" si="751"/>
        <v>-861021.2797949136</v>
      </c>
      <c r="AS237" s="388">
        <f t="shared" si="751"/>
        <v>-906507.03084554942</v>
      </c>
      <c r="AT237" s="388">
        <f t="shared" si="751"/>
        <v>-942481.32041485561</v>
      </c>
      <c r="AU237" s="388">
        <f t="shared" si="751"/>
        <v>-971207.33358799864</v>
      </c>
      <c r="AV237" s="388">
        <f t="shared" si="751"/>
        <v>-994269.58011449885</v>
      </c>
      <c r="AW237" s="388">
        <f t="shared" si="751"/>
        <v>-1012969.6966251865</v>
      </c>
      <c r="AX237" s="389">
        <f>AW237</f>
        <v>-1012969.6966251865</v>
      </c>
      <c r="AY237" s="25"/>
      <c r="AZ237" s="33"/>
      <c r="BA237" s="76"/>
      <c r="BB237" s="477">
        <f t="shared" ref="BB237:BM237" si="752">BB235+BB236</f>
        <v>-637167.56967462949</v>
      </c>
      <c r="BC237" s="478">
        <f t="shared" si="752"/>
        <v>-1136437.8152093745</v>
      </c>
      <c r="BD237" s="478">
        <f t="shared" si="752"/>
        <v>-1531286.9188967212</v>
      </c>
      <c r="BE237" s="478">
        <f t="shared" si="752"/>
        <v>-1846913.295867594</v>
      </c>
      <c r="BF237" s="478">
        <f t="shared" si="752"/>
        <v>-2102381.212099052</v>
      </c>
      <c r="BG237" s="478">
        <f t="shared" si="752"/>
        <v>-2312049.9144210224</v>
      </c>
      <c r="BH237" s="478">
        <f t="shared" si="752"/>
        <v>-2486764.5811721906</v>
      </c>
      <c r="BI237" s="478">
        <f t="shared" si="752"/>
        <v>-2634974.5587739078</v>
      </c>
      <c r="BJ237" s="478">
        <f t="shared" si="752"/>
        <v>-2762713.4252698543</v>
      </c>
      <c r="BK237" s="478">
        <f t="shared" si="752"/>
        <v>-2874631.3453107523</v>
      </c>
      <c r="BL237" s="478">
        <f t="shared" si="752"/>
        <v>-2974425.0998409824</v>
      </c>
      <c r="BM237" s="478">
        <f t="shared" si="752"/>
        <v>-3064778.6447618781</v>
      </c>
      <c r="BN237" s="479">
        <f>BM237</f>
        <v>-3064778.6447618781</v>
      </c>
      <c r="BO237" s="25"/>
      <c r="BP237" s="33"/>
      <c r="BQ237" s="76"/>
      <c r="BR237" s="477">
        <f>BR235+BR236</f>
        <v>38832.467761577689</v>
      </c>
      <c r="BS237" s="478">
        <f>BS235+BS236</f>
        <v>210991.81729879137</v>
      </c>
      <c r="BT237" s="478">
        <f>BT235+BT236</f>
        <v>484577.87705218641</v>
      </c>
      <c r="BU237" s="478">
        <f>BU235+BU236</f>
        <v>835406.57041974063</v>
      </c>
      <c r="BV237" s="478">
        <f t="shared" ref="BV237:CC237" si="753">BV235+BV236</f>
        <v>1245219.3127496839</v>
      </c>
      <c r="BW237" s="478">
        <f t="shared" si="753"/>
        <v>1700190.6563342172</v>
      </c>
      <c r="BX237" s="478">
        <f t="shared" si="753"/>
        <v>2189853.1899165171</v>
      </c>
      <c r="BY237" s="478">
        <f t="shared" si="753"/>
        <v>2706036.0174343633</v>
      </c>
      <c r="BZ237" s="478">
        <f t="shared" si="753"/>
        <v>3242882.2245458118</v>
      </c>
      <c r="CA237" s="478">
        <f t="shared" si="753"/>
        <v>3795814.3624516632</v>
      </c>
      <c r="CB237" s="478">
        <f t="shared" si="753"/>
        <v>4361221.6033651168</v>
      </c>
      <c r="CC237" s="478">
        <f t="shared" si="753"/>
        <v>4936457.9890852217</v>
      </c>
      <c r="CD237" s="479">
        <f>CC237</f>
        <v>4936457.9890852217</v>
      </c>
    </row>
    <row r="238" spans="2:85" x14ac:dyDescent="0.2">
      <c r="B238" s="57" t="s">
        <v>93</v>
      </c>
      <c r="C238" s="25"/>
      <c r="D238" s="33"/>
      <c r="E238" s="76"/>
      <c r="F238" s="58">
        <f t="shared" ref="F238:Q238" si="754">F233+F237</f>
        <v>0</v>
      </c>
      <c r="G238" s="59">
        <f t="shared" si="754"/>
        <v>0</v>
      </c>
      <c r="H238" s="59">
        <f t="shared" si="754"/>
        <v>0</v>
      </c>
      <c r="I238" s="59">
        <f t="shared" si="754"/>
        <v>0</v>
      </c>
      <c r="J238" s="59">
        <f t="shared" si="754"/>
        <v>0</v>
      </c>
      <c r="K238" s="59">
        <f t="shared" si="754"/>
        <v>0</v>
      </c>
      <c r="L238" s="59">
        <f t="shared" si="754"/>
        <v>0</v>
      </c>
      <c r="M238" s="59">
        <f t="shared" si="754"/>
        <v>0</v>
      </c>
      <c r="N238" s="59">
        <f t="shared" si="754"/>
        <v>0</v>
      </c>
      <c r="O238" s="59">
        <f t="shared" si="754"/>
        <v>-500</v>
      </c>
      <c r="P238" s="59">
        <f t="shared" si="754"/>
        <v>-1000</v>
      </c>
      <c r="Q238" s="59">
        <f t="shared" si="754"/>
        <v>-1500</v>
      </c>
      <c r="R238" s="106">
        <f>Q238</f>
        <v>-1500</v>
      </c>
      <c r="S238" s="25"/>
      <c r="T238" s="33"/>
      <c r="U238" s="76"/>
      <c r="V238" s="275">
        <f t="shared" ref="V238:AG238" si="755">V233+V237</f>
        <v>29200</v>
      </c>
      <c r="W238" s="276">
        <f t="shared" si="755"/>
        <v>28400</v>
      </c>
      <c r="X238" s="276">
        <f t="shared" si="755"/>
        <v>27600</v>
      </c>
      <c r="Y238" s="276">
        <f t="shared" si="755"/>
        <v>-66.666666666671517</v>
      </c>
      <c r="Z238" s="276">
        <f t="shared" si="755"/>
        <v>-27733.333333333343</v>
      </c>
      <c r="AA238" s="276">
        <f t="shared" si="755"/>
        <v>-55400.000000000015</v>
      </c>
      <c r="AB238" s="276">
        <f t="shared" si="755"/>
        <v>-126413.33333333337</v>
      </c>
      <c r="AC238" s="276">
        <f t="shared" si="755"/>
        <v>-202479.66666666672</v>
      </c>
      <c r="AD238" s="276">
        <f t="shared" si="755"/>
        <v>-278546.00000000006</v>
      </c>
      <c r="AE238" s="276">
        <f t="shared" si="755"/>
        <v>-397834.17666666675</v>
      </c>
      <c r="AF238" s="276">
        <f t="shared" si="755"/>
        <v>-516156.3768333334</v>
      </c>
      <c r="AG238" s="276">
        <f t="shared" si="755"/>
        <v>-633662.23362500011</v>
      </c>
      <c r="AH238" s="277">
        <f>AG238</f>
        <v>-633662.23362500011</v>
      </c>
      <c r="AI238" s="25"/>
      <c r="AJ238" s="33"/>
      <c r="AK238" s="76"/>
      <c r="AL238" s="387">
        <f t="shared" ref="AL238:AW238" si="756">AL233+AL237</f>
        <v>-222581.45989166669</v>
      </c>
      <c r="AM238" s="388">
        <f t="shared" si="756"/>
        <v>-409070.93568020832</v>
      </c>
      <c r="AN238" s="388">
        <f t="shared" si="756"/>
        <v>-547020.89452851564</v>
      </c>
      <c r="AO238" s="388">
        <f t="shared" si="756"/>
        <v>-648138.60115411796</v>
      </c>
      <c r="AP238" s="388">
        <f t="shared" si="756"/>
        <v>-721303.89433485316</v>
      </c>
      <c r="AQ238" s="388">
        <f t="shared" si="756"/>
        <v>-773247.71785132983</v>
      </c>
      <c r="AR238" s="388">
        <f t="shared" si="756"/>
        <v>-831021.2797949136</v>
      </c>
      <c r="AS238" s="388">
        <f t="shared" si="756"/>
        <v>-876507.03084554942</v>
      </c>
      <c r="AT238" s="388">
        <f t="shared" si="756"/>
        <v>-912481.32041485561</v>
      </c>
      <c r="AU238" s="388">
        <f t="shared" si="756"/>
        <v>-941207.33358799864</v>
      </c>
      <c r="AV238" s="388">
        <f t="shared" si="756"/>
        <v>-964269.58011449885</v>
      </c>
      <c r="AW238" s="388">
        <f t="shared" si="756"/>
        <v>-982969.69662518648</v>
      </c>
      <c r="AX238" s="389">
        <f>AW238</f>
        <v>-982969.69662518648</v>
      </c>
      <c r="AY238" s="25"/>
      <c r="AZ238" s="33"/>
      <c r="BA238" s="76"/>
      <c r="BB238" s="477">
        <f t="shared" ref="BB238:BM238" si="757">BB233+BB237</f>
        <v>-607167.56967462949</v>
      </c>
      <c r="BC238" s="478">
        <f t="shared" si="757"/>
        <v>-1106437.8152093745</v>
      </c>
      <c r="BD238" s="478">
        <f t="shared" si="757"/>
        <v>-1501286.9188967212</v>
      </c>
      <c r="BE238" s="478">
        <f t="shared" si="757"/>
        <v>-1816913.295867594</v>
      </c>
      <c r="BF238" s="478">
        <f t="shared" si="757"/>
        <v>-2072381.212099052</v>
      </c>
      <c r="BG238" s="478">
        <f t="shared" si="757"/>
        <v>-2282049.9144210224</v>
      </c>
      <c r="BH238" s="478">
        <f t="shared" si="757"/>
        <v>-2456764.5811721906</v>
      </c>
      <c r="BI238" s="478">
        <f t="shared" si="757"/>
        <v>-2604974.5587739078</v>
      </c>
      <c r="BJ238" s="478">
        <f t="shared" si="757"/>
        <v>-2732713.4252698543</v>
      </c>
      <c r="BK238" s="478">
        <f t="shared" si="757"/>
        <v>-2844631.3453107523</v>
      </c>
      <c r="BL238" s="478">
        <f t="shared" si="757"/>
        <v>-2944425.0998409824</v>
      </c>
      <c r="BM238" s="478">
        <f t="shared" si="757"/>
        <v>-3034778.6447618781</v>
      </c>
      <c r="BN238" s="479">
        <f>BM238</f>
        <v>-3034778.6447618781</v>
      </c>
      <c r="BO238" s="25"/>
      <c r="BP238" s="33"/>
      <c r="BQ238" s="76"/>
      <c r="BR238" s="477">
        <f>BR233+BR237</f>
        <v>68832.467761577689</v>
      </c>
      <c r="BS238" s="478">
        <f>BS233+BS237</f>
        <v>240991.81729879137</v>
      </c>
      <c r="BT238" s="478">
        <f>BT233+BT237</f>
        <v>514577.87705218641</v>
      </c>
      <c r="BU238" s="478">
        <f>BU233+BU237</f>
        <v>865406.57041974063</v>
      </c>
      <c r="BV238" s="478">
        <f t="shared" ref="BV238:CC238" si="758">BV233+BV237</f>
        <v>1275219.3127496839</v>
      </c>
      <c r="BW238" s="478">
        <f t="shared" si="758"/>
        <v>1730190.6563342172</v>
      </c>
      <c r="BX238" s="478">
        <f t="shared" si="758"/>
        <v>2219853.1899165171</v>
      </c>
      <c r="BY238" s="478">
        <f t="shared" si="758"/>
        <v>2736036.0174343633</v>
      </c>
      <c r="BZ238" s="478">
        <f t="shared" si="758"/>
        <v>3272882.2245458118</v>
      </c>
      <c r="CA238" s="478">
        <f t="shared" si="758"/>
        <v>3825814.3624516632</v>
      </c>
      <c r="CB238" s="478">
        <f t="shared" si="758"/>
        <v>4391221.6033651168</v>
      </c>
      <c r="CC238" s="478">
        <f t="shared" si="758"/>
        <v>4966457.9890852217</v>
      </c>
      <c r="CD238" s="479">
        <f>CC238</f>
        <v>4966457.9890852217</v>
      </c>
    </row>
    <row r="239" spans="2:85" x14ac:dyDescent="0.2">
      <c r="B239" s="62" t="s">
        <v>94</v>
      </c>
      <c r="C239" s="63"/>
      <c r="D239" s="64"/>
      <c r="E239" s="142"/>
      <c r="F239" s="65">
        <f t="shared" ref="F239:Q239" si="759">F238-F229</f>
        <v>0</v>
      </c>
      <c r="G239" s="65">
        <f t="shared" si="759"/>
        <v>0</v>
      </c>
      <c r="H239" s="65">
        <f t="shared" si="759"/>
        <v>0</v>
      </c>
      <c r="I239" s="65">
        <f t="shared" si="759"/>
        <v>0</v>
      </c>
      <c r="J239" s="65">
        <f t="shared" si="759"/>
        <v>0</v>
      </c>
      <c r="K239" s="65">
        <f t="shared" si="759"/>
        <v>0</v>
      </c>
      <c r="L239" s="65">
        <f t="shared" si="759"/>
        <v>0</v>
      </c>
      <c r="M239" s="65">
        <f t="shared" si="759"/>
        <v>0</v>
      </c>
      <c r="N239" s="65">
        <f t="shared" si="759"/>
        <v>0</v>
      </c>
      <c r="O239" s="65">
        <f t="shared" si="759"/>
        <v>0</v>
      </c>
      <c r="P239" s="65">
        <f t="shared" si="759"/>
        <v>0</v>
      </c>
      <c r="Q239" s="65">
        <f t="shared" si="759"/>
        <v>0</v>
      </c>
      <c r="R239" s="108">
        <f>Q239</f>
        <v>0</v>
      </c>
      <c r="S239" s="63"/>
      <c r="T239" s="64"/>
      <c r="U239" s="142"/>
      <c r="V239" s="281">
        <f t="shared" ref="V239:AG239" si="760">V238-V229</f>
        <v>-4747411</v>
      </c>
      <c r="W239" s="281">
        <f t="shared" si="760"/>
        <v>-4747411</v>
      </c>
      <c r="X239" s="281">
        <f t="shared" si="760"/>
        <v>-4747411</v>
      </c>
      <c r="Y239" s="281">
        <f t="shared" si="760"/>
        <v>-4747411</v>
      </c>
      <c r="Z239" s="281">
        <f t="shared" si="760"/>
        <v>-4747410.9999999991</v>
      </c>
      <c r="AA239" s="281">
        <f t="shared" si="760"/>
        <v>-4747410.9999999991</v>
      </c>
      <c r="AB239" s="281">
        <f t="shared" si="760"/>
        <v>-4747410.9999999991</v>
      </c>
      <c r="AC239" s="281">
        <f t="shared" si="760"/>
        <v>-4747411</v>
      </c>
      <c r="AD239" s="281">
        <f t="shared" si="760"/>
        <v>-4747411</v>
      </c>
      <c r="AE239" s="281">
        <f t="shared" si="760"/>
        <v>-4747411</v>
      </c>
      <c r="AF239" s="281">
        <f t="shared" si="760"/>
        <v>-4747411</v>
      </c>
      <c r="AG239" s="281">
        <f t="shared" si="760"/>
        <v>-4747411</v>
      </c>
      <c r="AH239" s="282">
        <f>AG239</f>
        <v>-4747411</v>
      </c>
      <c r="AI239" s="63"/>
      <c r="AJ239" s="64"/>
      <c r="AK239" s="142"/>
      <c r="AL239" s="393">
        <f t="shared" ref="AL239:AW239" si="761">AL238-AL229</f>
        <v>-4083748.7663749997</v>
      </c>
      <c r="AM239" s="393">
        <f t="shared" si="761"/>
        <v>-4083748.7663749997</v>
      </c>
      <c r="AN239" s="393">
        <f t="shared" si="761"/>
        <v>-4083748.7663749997</v>
      </c>
      <c r="AO239" s="393">
        <f t="shared" si="761"/>
        <v>-4083748.7663749997</v>
      </c>
      <c r="AP239" s="393">
        <f t="shared" si="761"/>
        <v>-4083748.7663749997</v>
      </c>
      <c r="AQ239" s="393">
        <f t="shared" si="761"/>
        <v>-4083748.7663749997</v>
      </c>
      <c r="AR239" s="393">
        <f t="shared" si="761"/>
        <v>-4083748.7663750001</v>
      </c>
      <c r="AS239" s="393">
        <f t="shared" si="761"/>
        <v>-4083748.7663750001</v>
      </c>
      <c r="AT239" s="393">
        <f t="shared" si="761"/>
        <v>-4083748.7663750001</v>
      </c>
      <c r="AU239" s="393">
        <f t="shared" si="761"/>
        <v>-4083748.7663750001</v>
      </c>
      <c r="AV239" s="393">
        <f t="shared" si="761"/>
        <v>-4083748.7663750001</v>
      </c>
      <c r="AW239" s="393">
        <f t="shared" si="761"/>
        <v>-4083748.7663750001</v>
      </c>
      <c r="AX239" s="394">
        <f>AW239</f>
        <v>-4083748.7663750001</v>
      </c>
      <c r="AY239" s="63"/>
      <c r="AZ239" s="64"/>
      <c r="BA239" s="142"/>
      <c r="BB239" s="483">
        <f t="shared" ref="BB239:BM239" si="762">BB238-BB229</f>
        <v>-3070779.0697498135</v>
      </c>
      <c r="BC239" s="483">
        <f t="shared" si="762"/>
        <v>-3070779.0697498135</v>
      </c>
      <c r="BD239" s="483">
        <f t="shared" si="762"/>
        <v>-3070779.0697498135</v>
      </c>
      <c r="BE239" s="483">
        <f t="shared" si="762"/>
        <v>-3070779.0697498135</v>
      </c>
      <c r="BF239" s="483">
        <f t="shared" si="762"/>
        <v>-3070779.0697498135</v>
      </c>
      <c r="BG239" s="483">
        <f t="shared" si="762"/>
        <v>-3070779.0697498135</v>
      </c>
      <c r="BH239" s="483">
        <f t="shared" si="762"/>
        <v>-3070779.0697498135</v>
      </c>
      <c r="BI239" s="483">
        <f t="shared" si="762"/>
        <v>-3070779.0697498135</v>
      </c>
      <c r="BJ239" s="483">
        <f t="shared" si="762"/>
        <v>-3070779.0697498135</v>
      </c>
      <c r="BK239" s="483">
        <f t="shared" si="762"/>
        <v>-3070779.0697498135</v>
      </c>
      <c r="BL239" s="483">
        <f t="shared" si="762"/>
        <v>-3070779.069749814</v>
      </c>
      <c r="BM239" s="483">
        <f t="shared" si="762"/>
        <v>-3070779.0697498135</v>
      </c>
      <c r="BN239" s="484">
        <f>BM239</f>
        <v>-3070779.0697498135</v>
      </c>
      <c r="BO239" s="63"/>
      <c r="BP239" s="64"/>
      <c r="BQ239" s="142"/>
      <c r="BR239" s="483">
        <f t="shared" ref="BR239:CC239" si="763">BR238-BR229</f>
        <v>-6000.4249879356939</v>
      </c>
      <c r="BS239" s="483">
        <f t="shared" si="763"/>
        <v>-6000.4249879356939</v>
      </c>
      <c r="BT239" s="483">
        <f t="shared" si="763"/>
        <v>-6000.4249879356939</v>
      </c>
      <c r="BU239" s="483">
        <f t="shared" si="763"/>
        <v>-6000.4249879356939</v>
      </c>
      <c r="BV239" s="483">
        <f t="shared" si="763"/>
        <v>-6000.4249879359268</v>
      </c>
      <c r="BW239" s="483">
        <f t="shared" si="763"/>
        <v>-6000.4249879359268</v>
      </c>
      <c r="BX239" s="483">
        <f t="shared" si="763"/>
        <v>-6000.4249879359268</v>
      </c>
      <c r="BY239" s="483">
        <f t="shared" si="763"/>
        <v>-6000.4249879359268</v>
      </c>
      <c r="BZ239" s="483">
        <f t="shared" si="763"/>
        <v>-6000.4249879359268</v>
      </c>
      <c r="CA239" s="483">
        <f t="shared" si="763"/>
        <v>-6000.4249879359268</v>
      </c>
      <c r="CB239" s="483">
        <f t="shared" si="763"/>
        <v>-6000.4249879354611</v>
      </c>
      <c r="CC239" s="483">
        <f t="shared" si="763"/>
        <v>-6000.4249879354611</v>
      </c>
      <c r="CD239" s="484">
        <f>CC239</f>
        <v>-6000.4249879354611</v>
      </c>
    </row>
    <row r="240" spans="2:85" x14ac:dyDescent="0.2">
      <c r="B240" s="66"/>
      <c r="C240" s="7"/>
      <c r="D240" s="8"/>
      <c r="E240" s="9"/>
      <c r="F240" s="29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13"/>
      <c r="S240" s="7"/>
      <c r="T240" s="8"/>
      <c r="U240" s="9"/>
      <c r="V240" s="218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22"/>
      <c r="AI240" s="7"/>
      <c r="AJ240" s="8"/>
      <c r="AK240" s="9"/>
      <c r="AL240" s="317"/>
      <c r="AM240" s="318"/>
      <c r="AN240" s="318"/>
      <c r="AO240" s="318"/>
      <c r="AP240" s="318"/>
      <c r="AQ240" s="318"/>
      <c r="AR240" s="318"/>
      <c r="AS240" s="318"/>
      <c r="AT240" s="318"/>
      <c r="AU240" s="318"/>
      <c r="AV240" s="318"/>
      <c r="AW240" s="318"/>
      <c r="AX240" s="321"/>
      <c r="AY240" s="7"/>
      <c r="AZ240" s="8"/>
      <c r="BA240" s="9"/>
      <c r="BB240" s="407"/>
      <c r="BC240" s="408"/>
      <c r="BD240" s="408"/>
      <c r="BE240" s="408"/>
      <c r="BF240" s="408"/>
      <c r="BG240" s="408"/>
      <c r="BH240" s="408"/>
      <c r="BI240" s="408"/>
      <c r="BJ240" s="408"/>
      <c r="BK240" s="408"/>
      <c r="BL240" s="408"/>
      <c r="BM240" s="408"/>
      <c r="BN240" s="411"/>
      <c r="BO240" s="7"/>
      <c r="BP240" s="8"/>
      <c r="BQ240" s="9"/>
      <c r="BR240" s="407"/>
      <c r="BS240" s="408"/>
      <c r="BT240" s="408"/>
      <c r="BU240" s="408"/>
      <c r="BV240" s="408"/>
      <c r="BW240" s="408"/>
      <c r="BX240" s="408"/>
      <c r="BY240" s="408"/>
      <c r="BZ240" s="408"/>
      <c r="CA240" s="408"/>
      <c r="CB240" s="408"/>
      <c r="CC240" s="408"/>
      <c r="CD240" s="411"/>
    </row>
    <row r="241" spans="2:82" x14ac:dyDescent="0.2">
      <c r="B241" s="67" t="s">
        <v>95</v>
      </c>
      <c r="C241" s="7"/>
      <c r="D241" s="8"/>
      <c r="E241" s="9"/>
      <c r="F241" s="29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13"/>
      <c r="S241" s="7"/>
      <c r="T241" s="8"/>
      <c r="U241" s="9"/>
      <c r="V241" s="218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22"/>
      <c r="AI241" s="7"/>
      <c r="AJ241" s="8"/>
      <c r="AK241" s="9"/>
      <c r="AL241" s="317"/>
      <c r="AM241" s="318"/>
      <c r="AN241" s="318"/>
      <c r="AO241" s="318"/>
      <c r="AP241" s="318"/>
      <c r="AQ241" s="318"/>
      <c r="AR241" s="318"/>
      <c r="AS241" s="318"/>
      <c r="AT241" s="318"/>
      <c r="AU241" s="318"/>
      <c r="AV241" s="318"/>
      <c r="AW241" s="318"/>
      <c r="AX241" s="321"/>
      <c r="AY241" s="7"/>
      <c r="AZ241" s="8"/>
      <c r="BA241" s="9"/>
      <c r="BB241" s="407"/>
      <c r="BC241" s="408"/>
      <c r="BD241" s="408"/>
      <c r="BE241" s="408"/>
      <c r="BF241" s="408"/>
      <c r="BG241" s="408"/>
      <c r="BH241" s="408"/>
      <c r="BI241" s="408"/>
      <c r="BJ241" s="408"/>
      <c r="BK241" s="408"/>
      <c r="BL241" s="408"/>
      <c r="BM241" s="408"/>
      <c r="BN241" s="411"/>
      <c r="BO241" s="7"/>
      <c r="BP241" s="8"/>
      <c r="BQ241" s="9"/>
      <c r="BR241" s="407"/>
      <c r="BS241" s="408"/>
      <c r="BT241" s="408"/>
      <c r="BU241" s="408"/>
      <c r="BV241" s="408"/>
      <c r="BW241" s="408"/>
      <c r="BX241" s="408"/>
      <c r="BY241" s="408"/>
      <c r="BZ241" s="408"/>
      <c r="CA241" s="408"/>
      <c r="CB241" s="408"/>
      <c r="CC241" s="408"/>
      <c r="CD241" s="411"/>
    </row>
    <row r="242" spans="2:82" x14ac:dyDescent="0.2">
      <c r="B242" s="56" t="s">
        <v>78</v>
      </c>
      <c r="C242" s="7"/>
      <c r="D242" s="8"/>
      <c r="E242" s="9"/>
      <c r="F242" s="68">
        <f>F221</f>
        <v>0</v>
      </c>
      <c r="G242" s="69">
        <f t="shared" ref="G242:Q242" si="764">G221</f>
        <v>0</v>
      </c>
      <c r="H242" s="69">
        <f t="shared" si="764"/>
        <v>0</v>
      </c>
      <c r="I242" s="69">
        <f t="shared" si="764"/>
        <v>0</v>
      </c>
      <c r="J242" s="69">
        <f t="shared" si="764"/>
        <v>0</v>
      </c>
      <c r="K242" s="69">
        <f t="shared" si="764"/>
        <v>0</v>
      </c>
      <c r="L242" s="69">
        <f>L221</f>
        <v>0</v>
      </c>
      <c r="M242" s="69">
        <f t="shared" si="764"/>
        <v>0</v>
      </c>
      <c r="N242" s="69">
        <f t="shared" si="764"/>
        <v>0</v>
      </c>
      <c r="O242" s="69">
        <f t="shared" si="764"/>
        <v>-500</v>
      </c>
      <c r="P242" s="69">
        <f t="shared" si="764"/>
        <v>-500</v>
      </c>
      <c r="Q242" s="69">
        <f t="shared" si="764"/>
        <v>-500</v>
      </c>
      <c r="R242" s="107"/>
      <c r="S242" s="7"/>
      <c r="T242" s="8"/>
      <c r="U242" s="9"/>
      <c r="V242" s="283">
        <f>V221</f>
        <v>-800</v>
      </c>
      <c r="W242" s="284">
        <f t="shared" ref="W242:AG242" si="765">W221</f>
        <v>-800</v>
      </c>
      <c r="X242" s="284">
        <f t="shared" si="765"/>
        <v>-800</v>
      </c>
      <c r="Y242" s="284">
        <f t="shared" si="765"/>
        <v>-27666.666666666672</v>
      </c>
      <c r="Z242" s="284">
        <f t="shared" si="765"/>
        <v>-27666.666666666672</v>
      </c>
      <c r="AA242" s="284">
        <f t="shared" si="765"/>
        <v>-27666.666666666672</v>
      </c>
      <c r="AB242" s="284">
        <f t="shared" si="765"/>
        <v>-71013.333333333343</v>
      </c>
      <c r="AC242" s="284">
        <f t="shared" si="765"/>
        <v>-76066.333333333343</v>
      </c>
      <c r="AD242" s="284">
        <f t="shared" si="765"/>
        <v>-76066.333333333343</v>
      </c>
      <c r="AE242" s="284">
        <f t="shared" si="765"/>
        <v>-119288.17666666667</v>
      </c>
      <c r="AF242" s="284">
        <f t="shared" si="765"/>
        <v>-118322.20016666668</v>
      </c>
      <c r="AG242" s="284">
        <f t="shared" si="765"/>
        <v>-117505.85679166667</v>
      </c>
      <c r="AH242" s="520"/>
      <c r="AI242" s="7"/>
      <c r="AJ242" s="8"/>
      <c r="AK242" s="9"/>
      <c r="AL242" s="395">
        <f t="shared" ref="AL242:AW242" si="766">AL221</f>
        <v>-252581.45989166669</v>
      </c>
      <c r="AM242" s="396">
        <f t="shared" si="766"/>
        <v>-186489.47578854163</v>
      </c>
      <c r="AN242" s="396">
        <f t="shared" si="766"/>
        <v>-137949.95884830729</v>
      </c>
      <c r="AO242" s="396">
        <f t="shared" si="766"/>
        <v>-101117.7066256023</v>
      </c>
      <c r="AP242" s="396">
        <f t="shared" si="766"/>
        <v>-73165.293180735258</v>
      </c>
      <c r="AQ242" s="396">
        <f t="shared" si="766"/>
        <v>-51943.823516476667</v>
      </c>
      <c r="AR242" s="396">
        <f t="shared" si="766"/>
        <v>-57773.561943583773</v>
      </c>
      <c r="AS242" s="396">
        <f t="shared" si="766"/>
        <v>-45485.751050635765</v>
      </c>
      <c r="AT242" s="396">
        <f t="shared" si="766"/>
        <v>-35974.289569306187</v>
      </c>
      <c r="AU242" s="396">
        <f t="shared" si="766"/>
        <v>-28726.01317314303</v>
      </c>
      <c r="AV242" s="396">
        <f t="shared" si="766"/>
        <v>-23062.24652650021</v>
      </c>
      <c r="AW242" s="396">
        <f t="shared" si="766"/>
        <v>-18700.116510687629</v>
      </c>
      <c r="AX242" s="519"/>
      <c r="AY242" s="7"/>
      <c r="AZ242" s="8"/>
      <c r="BA242" s="9"/>
      <c r="BB242" s="485">
        <f t="shared" ref="BB242:BM242" si="767">BB221</f>
        <v>-637167.56967462949</v>
      </c>
      <c r="BC242" s="486">
        <f t="shared" si="767"/>
        <v>-499270.24553474505</v>
      </c>
      <c r="BD242" s="486">
        <f t="shared" si="767"/>
        <v>-394849.10368734668</v>
      </c>
      <c r="BE242" s="486">
        <f t="shared" si="767"/>
        <v>-315626.37697087275</v>
      </c>
      <c r="BF242" s="486">
        <f t="shared" si="767"/>
        <v>-255467.91623145784</v>
      </c>
      <c r="BG242" s="486">
        <f t="shared" si="767"/>
        <v>-209668.70232197025</v>
      </c>
      <c r="BH242" s="486">
        <f t="shared" si="767"/>
        <v>-174714.66675116832</v>
      </c>
      <c r="BI242" s="486">
        <f t="shared" si="767"/>
        <v>-148209.97760171699</v>
      </c>
      <c r="BJ242" s="486">
        <f t="shared" si="767"/>
        <v>-127738.86649594666</v>
      </c>
      <c r="BK242" s="486">
        <f t="shared" si="767"/>
        <v>-111917.92004089779</v>
      </c>
      <c r="BL242" s="486">
        <f t="shared" si="767"/>
        <v>-99793.754530229955</v>
      </c>
      <c r="BM242" s="486">
        <f t="shared" si="767"/>
        <v>-90353.544920895831</v>
      </c>
      <c r="BN242" s="523"/>
      <c r="BO242" s="7"/>
      <c r="BP242" s="8"/>
      <c r="BQ242" s="9"/>
      <c r="BR242" s="485">
        <f t="shared" ref="BR242:CC242" si="768">BR221</f>
        <v>38832.467761577689</v>
      </c>
      <c r="BS242" s="486">
        <f t="shared" si="768"/>
        <v>172159.34953721368</v>
      </c>
      <c r="BT242" s="486">
        <f t="shared" si="768"/>
        <v>273586.05975339503</v>
      </c>
      <c r="BU242" s="486">
        <f t="shared" si="768"/>
        <v>350828.69336755422</v>
      </c>
      <c r="BV242" s="486">
        <f t="shared" si="768"/>
        <v>409812.74232994334</v>
      </c>
      <c r="BW242" s="486">
        <f t="shared" si="768"/>
        <v>454971.34358453343</v>
      </c>
      <c r="BX242" s="486">
        <f t="shared" si="768"/>
        <v>489662.53358229983</v>
      </c>
      <c r="BY242" s="486">
        <f t="shared" si="768"/>
        <v>516182.82751784625</v>
      </c>
      <c r="BZ242" s="486">
        <f t="shared" si="768"/>
        <v>536846.20711144863</v>
      </c>
      <c r="CA242" s="486">
        <f t="shared" si="768"/>
        <v>552932.13790585136</v>
      </c>
      <c r="CB242" s="486">
        <f t="shared" si="768"/>
        <v>565407.24091345316</v>
      </c>
      <c r="CC242" s="486">
        <f t="shared" si="768"/>
        <v>575236.38572010456</v>
      </c>
      <c r="CD242" s="523"/>
    </row>
    <row r="243" spans="2:82" x14ac:dyDescent="0.2">
      <c r="B243" s="56" t="s">
        <v>96</v>
      </c>
      <c r="C243" s="7"/>
      <c r="D243" s="8"/>
      <c r="E243" s="9"/>
      <c r="F243" s="55">
        <f>F231-F226</f>
        <v>0</v>
      </c>
      <c r="G243" s="55">
        <f>F226-G226+G231-F231</f>
        <v>0</v>
      </c>
      <c r="H243" s="55">
        <f t="shared" ref="H243:Q243" si="769">G226-H226+H231-G231</f>
        <v>0</v>
      </c>
      <c r="I243" s="55">
        <f t="shared" si="769"/>
        <v>0</v>
      </c>
      <c r="J243" s="55">
        <f t="shared" si="769"/>
        <v>0</v>
      </c>
      <c r="K243" s="55">
        <f t="shared" si="769"/>
        <v>0</v>
      </c>
      <c r="L243" s="55">
        <f>K226-L226+L231-K231</f>
        <v>0</v>
      </c>
      <c r="M243" s="55">
        <f t="shared" si="769"/>
        <v>0</v>
      </c>
      <c r="N243" s="55">
        <f t="shared" si="769"/>
        <v>0</v>
      </c>
      <c r="O243" s="55">
        <f t="shared" si="769"/>
        <v>0</v>
      </c>
      <c r="P243" s="55">
        <f t="shared" si="769"/>
        <v>0</v>
      </c>
      <c r="Q243" s="55">
        <f t="shared" si="769"/>
        <v>0</v>
      </c>
      <c r="R243" s="105"/>
      <c r="S243" s="7"/>
      <c r="T243" s="8"/>
      <c r="U243" s="9"/>
      <c r="V243" s="273">
        <f>V231-V226</f>
        <v>0</v>
      </c>
      <c r="W243" s="273">
        <f t="shared" ref="W243:AG243" si="770">V226-W226+W231-V231</f>
        <v>0</v>
      </c>
      <c r="X243" s="273">
        <f t="shared" si="770"/>
        <v>0</v>
      </c>
      <c r="Y243" s="273">
        <f t="shared" si="770"/>
        <v>0</v>
      </c>
      <c r="Z243" s="273">
        <f t="shared" si="770"/>
        <v>0</v>
      </c>
      <c r="AA243" s="273">
        <f t="shared" si="770"/>
        <v>0</v>
      </c>
      <c r="AB243" s="273">
        <f t="shared" si="770"/>
        <v>0</v>
      </c>
      <c r="AC243" s="273">
        <f t="shared" si="770"/>
        <v>0</v>
      </c>
      <c r="AD243" s="273">
        <f t="shared" si="770"/>
        <v>0</v>
      </c>
      <c r="AE243" s="273">
        <f t="shared" si="770"/>
        <v>0</v>
      </c>
      <c r="AF243" s="273">
        <f t="shared" si="770"/>
        <v>0</v>
      </c>
      <c r="AG243" s="273">
        <f t="shared" si="770"/>
        <v>0</v>
      </c>
      <c r="AH243" s="520"/>
      <c r="AI243" s="7"/>
      <c r="AJ243" s="8"/>
      <c r="AK243" s="9"/>
      <c r="AL243" s="385">
        <f>AL231-AL226</f>
        <v>0</v>
      </c>
      <c r="AM243" s="385">
        <f t="shared" ref="AM243:AW243" si="771">AL226-AM226+AM231-AL231</f>
        <v>0</v>
      </c>
      <c r="AN243" s="385">
        <f t="shared" si="771"/>
        <v>0</v>
      </c>
      <c r="AO243" s="385">
        <f t="shared" si="771"/>
        <v>0</v>
      </c>
      <c r="AP243" s="385">
        <f t="shared" si="771"/>
        <v>0</v>
      </c>
      <c r="AQ243" s="385">
        <f t="shared" si="771"/>
        <v>0</v>
      </c>
      <c r="AR243" s="385">
        <f t="shared" si="771"/>
        <v>0</v>
      </c>
      <c r="AS243" s="385">
        <f t="shared" si="771"/>
        <v>0</v>
      </c>
      <c r="AT243" s="385">
        <f t="shared" si="771"/>
        <v>0</v>
      </c>
      <c r="AU243" s="385">
        <f t="shared" si="771"/>
        <v>0</v>
      </c>
      <c r="AV243" s="385">
        <f t="shared" si="771"/>
        <v>0</v>
      </c>
      <c r="AW243" s="385">
        <f t="shared" si="771"/>
        <v>0</v>
      </c>
      <c r="AX243" s="519"/>
      <c r="AY243" s="7"/>
      <c r="AZ243" s="8"/>
      <c r="BA243" s="9"/>
      <c r="BB243" s="475">
        <f>BB231-BB226</f>
        <v>0</v>
      </c>
      <c r="BC243" s="475">
        <f t="shared" ref="BC243:BM243" si="772">BB226-BC226+BC231-BB231</f>
        <v>0</v>
      </c>
      <c r="BD243" s="475">
        <f t="shared" si="772"/>
        <v>0</v>
      </c>
      <c r="BE243" s="475">
        <f t="shared" si="772"/>
        <v>0</v>
      </c>
      <c r="BF243" s="475">
        <f t="shared" si="772"/>
        <v>0</v>
      </c>
      <c r="BG243" s="475">
        <f t="shared" si="772"/>
        <v>0</v>
      </c>
      <c r="BH243" s="475">
        <f t="shared" si="772"/>
        <v>0</v>
      </c>
      <c r="BI243" s="475">
        <f t="shared" si="772"/>
        <v>0</v>
      </c>
      <c r="BJ243" s="475">
        <f t="shared" si="772"/>
        <v>0</v>
      </c>
      <c r="BK243" s="475">
        <f t="shared" si="772"/>
        <v>0</v>
      </c>
      <c r="BL243" s="475">
        <f t="shared" si="772"/>
        <v>0</v>
      </c>
      <c r="BM243" s="475">
        <f t="shared" si="772"/>
        <v>0</v>
      </c>
      <c r="BN243" s="523"/>
      <c r="BO243" s="7"/>
      <c r="BP243" s="8"/>
      <c r="BQ243" s="9"/>
      <c r="BR243" s="475">
        <f>BR231-BR226</f>
        <v>0</v>
      </c>
      <c r="BS243" s="475">
        <f t="shared" ref="BS243:CC243" si="773">BR226-BS226+BS231-BR231</f>
        <v>0</v>
      </c>
      <c r="BT243" s="475">
        <f t="shared" si="773"/>
        <v>0</v>
      </c>
      <c r="BU243" s="475">
        <f t="shared" si="773"/>
        <v>0</v>
      </c>
      <c r="BV243" s="475">
        <f t="shared" si="773"/>
        <v>0</v>
      </c>
      <c r="BW243" s="475">
        <f t="shared" si="773"/>
        <v>0</v>
      </c>
      <c r="BX243" s="475">
        <f t="shared" si="773"/>
        <v>0</v>
      </c>
      <c r="BY243" s="475">
        <f t="shared" si="773"/>
        <v>0</v>
      </c>
      <c r="BZ243" s="475">
        <f t="shared" si="773"/>
        <v>0</v>
      </c>
      <c r="CA243" s="475">
        <f t="shared" si="773"/>
        <v>0</v>
      </c>
      <c r="CB243" s="475">
        <f t="shared" si="773"/>
        <v>0</v>
      </c>
      <c r="CC243" s="475">
        <f t="shared" si="773"/>
        <v>0</v>
      </c>
      <c r="CD243" s="523"/>
    </row>
    <row r="244" spans="2:82" x14ac:dyDescent="0.2">
      <c r="B244" s="56" t="s">
        <v>97</v>
      </c>
      <c r="C244" s="7"/>
      <c r="D244" s="8"/>
      <c r="E244" s="9"/>
      <c r="F244" s="54">
        <f>D228-F228+F232-D232</f>
        <v>0</v>
      </c>
      <c r="G244" s="55">
        <f t="shared" ref="G244:Q244" si="774">F228-G228+G232-F232</f>
        <v>0</v>
      </c>
      <c r="H244" s="55">
        <f t="shared" si="774"/>
        <v>0</v>
      </c>
      <c r="I244" s="55">
        <f t="shared" si="774"/>
        <v>0</v>
      </c>
      <c r="J244" s="55">
        <f t="shared" si="774"/>
        <v>0</v>
      </c>
      <c r="K244" s="55">
        <f t="shared" si="774"/>
        <v>0</v>
      </c>
      <c r="L244" s="55">
        <f t="shared" si="774"/>
        <v>0</v>
      </c>
      <c r="M244" s="55">
        <f t="shared" si="774"/>
        <v>0</v>
      </c>
      <c r="N244" s="55">
        <f t="shared" si="774"/>
        <v>0</v>
      </c>
      <c r="O244" s="55">
        <f t="shared" si="774"/>
        <v>0</v>
      </c>
      <c r="P244" s="55">
        <f t="shared" si="774"/>
        <v>0</v>
      </c>
      <c r="Q244" s="55">
        <f t="shared" si="774"/>
        <v>0</v>
      </c>
      <c r="R244" s="105"/>
      <c r="S244" s="7"/>
      <c r="T244" s="8"/>
      <c r="U244" s="9"/>
      <c r="V244" s="272">
        <f>T228-V228+V232-T232</f>
        <v>0</v>
      </c>
      <c r="W244" s="273">
        <f t="shared" ref="W244:AG244" si="775">V228-W228+W232-V232</f>
        <v>0</v>
      </c>
      <c r="X244" s="273">
        <f t="shared" si="775"/>
        <v>0</v>
      </c>
      <c r="Y244" s="273">
        <f t="shared" si="775"/>
        <v>0</v>
      </c>
      <c r="Z244" s="273">
        <f t="shared" si="775"/>
        <v>0</v>
      </c>
      <c r="AA244" s="273">
        <f t="shared" si="775"/>
        <v>0</v>
      </c>
      <c r="AB244" s="273">
        <f t="shared" si="775"/>
        <v>0</v>
      </c>
      <c r="AC244" s="273">
        <f t="shared" si="775"/>
        <v>0</v>
      </c>
      <c r="AD244" s="273">
        <f t="shared" si="775"/>
        <v>0</v>
      </c>
      <c r="AE244" s="273">
        <f t="shared" si="775"/>
        <v>0</v>
      </c>
      <c r="AF244" s="273">
        <f t="shared" si="775"/>
        <v>0</v>
      </c>
      <c r="AG244" s="273">
        <f t="shared" si="775"/>
        <v>0</v>
      </c>
      <c r="AH244" s="520"/>
      <c r="AI244" s="7"/>
      <c r="AJ244" s="8"/>
      <c r="AK244" s="9"/>
      <c r="AL244" s="384">
        <f>AJ228-AL228+AL232-AJ232</f>
        <v>0</v>
      </c>
      <c r="AM244" s="385">
        <f t="shared" ref="AM244:AW244" si="776">AL228-AM228+AM232-AL232</f>
        <v>0</v>
      </c>
      <c r="AN244" s="385">
        <f t="shared" si="776"/>
        <v>0</v>
      </c>
      <c r="AO244" s="385">
        <f t="shared" si="776"/>
        <v>0</v>
      </c>
      <c r="AP244" s="385">
        <f t="shared" si="776"/>
        <v>0</v>
      </c>
      <c r="AQ244" s="385">
        <f t="shared" si="776"/>
        <v>0</v>
      </c>
      <c r="AR244" s="385">
        <f t="shared" si="776"/>
        <v>0</v>
      </c>
      <c r="AS244" s="385">
        <f t="shared" si="776"/>
        <v>0</v>
      </c>
      <c r="AT244" s="385">
        <f t="shared" si="776"/>
        <v>0</v>
      </c>
      <c r="AU244" s="385">
        <f t="shared" si="776"/>
        <v>0</v>
      </c>
      <c r="AV244" s="385">
        <f t="shared" si="776"/>
        <v>0</v>
      </c>
      <c r="AW244" s="385">
        <f t="shared" si="776"/>
        <v>0</v>
      </c>
      <c r="AX244" s="519"/>
      <c r="AY244" s="7"/>
      <c r="AZ244" s="8"/>
      <c r="BA244" s="9"/>
      <c r="BB244" s="474">
        <f>AZ228-BB228+BB232-AZ232</f>
        <v>0</v>
      </c>
      <c r="BC244" s="475">
        <f t="shared" ref="BC244:BM244" si="777">BB228-BC228+BC232-BB232</f>
        <v>0</v>
      </c>
      <c r="BD244" s="475">
        <f t="shared" si="777"/>
        <v>0</v>
      </c>
      <c r="BE244" s="475">
        <f t="shared" si="777"/>
        <v>0</v>
      </c>
      <c r="BF244" s="475">
        <f t="shared" si="777"/>
        <v>0</v>
      </c>
      <c r="BG244" s="475">
        <f t="shared" si="777"/>
        <v>0</v>
      </c>
      <c r="BH244" s="475">
        <f t="shared" si="777"/>
        <v>0</v>
      </c>
      <c r="BI244" s="475">
        <f t="shared" si="777"/>
        <v>0</v>
      </c>
      <c r="BJ244" s="475">
        <f t="shared" si="777"/>
        <v>0</v>
      </c>
      <c r="BK244" s="475">
        <f t="shared" si="777"/>
        <v>0</v>
      </c>
      <c r="BL244" s="475">
        <f t="shared" si="777"/>
        <v>0</v>
      </c>
      <c r="BM244" s="475">
        <f t="shared" si="777"/>
        <v>0</v>
      </c>
      <c r="BN244" s="523"/>
      <c r="BO244" s="7"/>
      <c r="BP244" s="8"/>
      <c r="BQ244" s="9"/>
      <c r="BR244" s="474">
        <f>BP228-BR228+BR232-BP232</f>
        <v>0</v>
      </c>
      <c r="BS244" s="475">
        <f t="shared" ref="BS244:CC244" si="778">BR228-BS228+BS232-BR232</f>
        <v>0</v>
      </c>
      <c r="BT244" s="475">
        <f t="shared" si="778"/>
        <v>0</v>
      </c>
      <c r="BU244" s="475">
        <f t="shared" si="778"/>
        <v>0</v>
      </c>
      <c r="BV244" s="475">
        <f t="shared" si="778"/>
        <v>0</v>
      </c>
      <c r="BW244" s="475">
        <f t="shared" si="778"/>
        <v>0</v>
      </c>
      <c r="BX244" s="475">
        <f t="shared" si="778"/>
        <v>0</v>
      </c>
      <c r="BY244" s="475">
        <f t="shared" si="778"/>
        <v>0</v>
      </c>
      <c r="BZ244" s="475">
        <f t="shared" si="778"/>
        <v>0</v>
      </c>
      <c r="CA244" s="475">
        <f t="shared" si="778"/>
        <v>0</v>
      </c>
      <c r="CB244" s="475">
        <f t="shared" si="778"/>
        <v>0</v>
      </c>
      <c r="CC244" s="475">
        <f t="shared" si="778"/>
        <v>0</v>
      </c>
      <c r="CD244" s="523"/>
    </row>
    <row r="245" spans="2:82" x14ac:dyDescent="0.2">
      <c r="B245" s="57" t="s">
        <v>98</v>
      </c>
      <c r="C245" s="25"/>
      <c r="D245" s="33"/>
      <c r="E245" s="76"/>
      <c r="F245" s="70">
        <f>F242+F243+F244</f>
        <v>0</v>
      </c>
      <c r="G245" s="71">
        <f t="shared" ref="G245:Q245" si="779">G242+G243+G244</f>
        <v>0</v>
      </c>
      <c r="H245" s="71">
        <f t="shared" si="779"/>
        <v>0</v>
      </c>
      <c r="I245" s="71">
        <f t="shared" si="779"/>
        <v>0</v>
      </c>
      <c r="J245" s="71">
        <f t="shared" si="779"/>
        <v>0</v>
      </c>
      <c r="K245" s="71">
        <f t="shared" si="779"/>
        <v>0</v>
      </c>
      <c r="L245" s="71">
        <f>L242+L243+L244</f>
        <v>0</v>
      </c>
      <c r="M245" s="71">
        <f t="shared" si="779"/>
        <v>0</v>
      </c>
      <c r="N245" s="71">
        <f t="shared" si="779"/>
        <v>0</v>
      </c>
      <c r="O245" s="71">
        <f t="shared" si="779"/>
        <v>-500</v>
      </c>
      <c r="P245" s="71">
        <f t="shared" si="779"/>
        <v>-500</v>
      </c>
      <c r="Q245" s="71">
        <f t="shared" si="779"/>
        <v>-500</v>
      </c>
      <c r="R245" s="106"/>
      <c r="S245" s="25"/>
      <c r="T245" s="33"/>
      <c r="U245" s="76"/>
      <c r="V245" s="285">
        <f>V242+V243+V244</f>
        <v>-800</v>
      </c>
      <c r="W245" s="286">
        <f t="shared" ref="W245:AG245" si="780">W242+W243+W244</f>
        <v>-800</v>
      </c>
      <c r="X245" s="286">
        <f t="shared" si="780"/>
        <v>-800</v>
      </c>
      <c r="Y245" s="286">
        <f t="shared" si="780"/>
        <v>-27666.666666666672</v>
      </c>
      <c r="Z245" s="286">
        <f t="shared" si="780"/>
        <v>-27666.666666666672</v>
      </c>
      <c r="AA245" s="286">
        <f t="shared" si="780"/>
        <v>-27666.666666666672</v>
      </c>
      <c r="AB245" s="286">
        <f t="shared" si="780"/>
        <v>-71013.333333333343</v>
      </c>
      <c r="AC245" s="286">
        <f t="shared" si="780"/>
        <v>-76066.333333333343</v>
      </c>
      <c r="AD245" s="286">
        <f t="shared" si="780"/>
        <v>-76066.333333333343</v>
      </c>
      <c r="AE245" s="286">
        <f t="shared" si="780"/>
        <v>-119288.17666666667</v>
      </c>
      <c r="AF245" s="286">
        <f t="shared" si="780"/>
        <v>-118322.20016666668</v>
      </c>
      <c r="AG245" s="286">
        <f t="shared" si="780"/>
        <v>-117505.85679166667</v>
      </c>
      <c r="AH245" s="521"/>
      <c r="AI245" s="25"/>
      <c r="AJ245" s="33"/>
      <c r="AK245" s="76"/>
      <c r="AL245" s="397">
        <f t="shared" ref="AL245:AW245" si="781">AL242+AL243+AL244</f>
        <v>-252581.45989166669</v>
      </c>
      <c r="AM245" s="398">
        <f t="shared" si="781"/>
        <v>-186489.47578854163</v>
      </c>
      <c r="AN245" s="398">
        <f t="shared" si="781"/>
        <v>-137949.95884830729</v>
      </c>
      <c r="AO245" s="398">
        <f t="shared" si="781"/>
        <v>-101117.7066256023</v>
      </c>
      <c r="AP245" s="398">
        <f t="shared" si="781"/>
        <v>-73165.293180735258</v>
      </c>
      <c r="AQ245" s="398">
        <f t="shared" si="781"/>
        <v>-51943.823516476667</v>
      </c>
      <c r="AR245" s="398">
        <f t="shared" si="781"/>
        <v>-57773.561943583773</v>
      </c>
      <c r="AS245" s="398">
        <f t="shared" si="781"/>
        <v>-45485.751050635765</v>
      </c>
      <c r="AT245" s="398">
        <f t="shared" si="781"/>
        <v>-35974.289569306187</v>
      </c>
      <c r="AU245" s="398">
        <f t="shared" si="781"/>
        <v>-28726.01317314303</v>
      </c>
      <c r="AV245" s="398">
        <f t="shared" si="781"/>
        <v>-23062.24652650021</v>
      </c>
      <c r="AW245" s="398">
        <f t="shared" si="781"/>
        <v>-18700.116510687629</v>
      </c>
      <c r="AX245" s="522"/>
      <c r="AY245" s="25"/>
      <c r="AZ245" s="33"/>
      <c r="BA245" s="76"/>
      <c r="BB245" s="487">
        <f t="shared" ref="BB245:BM245" si="782">BB242+BB243+BB244</f>
        <v>-637167.56967462949</v>
      </c>
      <c r="BC245" s="488">
        <f t="shared" si="782"/>
        <v>-499270.24553474505</v>
      </c>
      <c r="BD245" s="488">
        <f t="shared" si="782"/>
        <v>-394849.10368734668</v>
      </c>
      <c r="BE245" s="488">
        <f t="shared" si="782"/>
        <v>-315626.37697087275</v>
      </c>
      <c r="BF245" s="488">
        <f t="shared" si="782"/>
        <v>-255467.91623145784</v>
      </c>
      <c r="BG245" s="488">
        <f t="shared" si="782"/>
        <v>-209668.70232197025</v>
      </c>
      <c r="BH245" s="488">
        <f>BH242+BH243+BH244</f>
        <v>-174714.66675116832</v>
      </c>
      <c r="BI245" s="488">
        <f t="shared" si="782"/>
        <v>-148209.97760171699</v>
      </c>
      <c r="BJ245" s="488">
        <f t="shared" si="782"/>
        <v>-127738.86649594666</v>
      </c>
      <c r="BK245" s="488">
        <f t="shared" si="782"/>
        <v>-111917.92004089779</v>
      </c>
      <c r="BL245" s="488">
        <f t="shared" si="782"/>
        <v>-99793.754530229955</v>
      </c>
      <c r="BM245" s="488">
        <f t="shared" si="782"/>
        <v>-90353.544920895831</v>
      </c>
      <c r="BN245" s="524"/>
      <c r="BO245" s="25"/>
      <c r="BP245" s="33"/>
      <c r="BQ245" s="76"/>
      <c r="BR245" s="487">
        <f t="shared" ref="BR245:CC245" si="783">BR242+BR243+BR244</f>
        <v>38832.467761577689</v>
      </c>
      <c r="BS245" s="488">
        <f t="shared" si="783"/>
        <v>172159.34953721368</v>
      </c>
      <c r="BT245" s="488">
        <f t="shared" si="783"/>
        <v>273586.05975339503</v>
      </c>
      <c r="BU245" s="488">
        <f t="shared" si="783"/>
        <v>350828.69336755422</v>
      </c>
      <c r="BV245" s="488">
        <f t="shared" si="783"/>
        <v>409812.74232994334</v>
      </c>
      <c r="BW245" s="488">
        <f t="shared" si="783"/>
        <v>454971.34358453343</v>
      </c>
      <c r="BX245" s="488">
        <f t="shared" si="783"/>
        <v>489662.53358229983</v>
      </c>
      <c r="BY245" s="488">
        <f t="shared" si="783"/>
        <v>516182.82751784625</v>
      </c>
      <c r="BZ245" s="488">
        <f t="shared" si="783"/>
        <v>536846.20711144863</v>
      </c>
      <c r="CA245" s="488">
        <f t="shared" si="783"/>
        <v>552932.13790585136</v>
      </c>
      <c r="CB245" s="488">
        <f t="shared" si="783"/>
        <v>565407.24091345316</v>
      </c>
      <c r="CC245" s="488">
        <f t="shared" si="783"/>
        <v>575236.38572010456</v>
      </c>
      <c r="CD245" s="524"/>
    </row>
    <row r="246" spans="2:82" x14ac:dyDescent="0.2">
      <c r="B246" s="56"/>
      <c r="C246" s="7"/>
      <c r="D246" s="8"/>
      <c r="E246" s="9"/>
      <c r="F246" s="60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107"/>
      <c r="S246" s="7"/>
      <c r="T246" s="8"/>
      <c r="U246" s="9"/>
      <c r="V246" s="278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80"/>
      <c r="AI246" s="7"/>
      <c r="AJ246" s="8"/>
      <c r="AK246" s="9"/>
      <c r="AL246" s="390"/>
      <c r="AM246" s="391"/>
      <c r="AN246" s="391"/>
      <c r="AO246" s="391"/>
      <c r="AP246" s="391"/>
      <c r="AQ246" s="391"/>
      <c r="AR246" s="391"/>
      <c r="AS246" s="391"/>
      <c r="AT246" s="391"/>
      <c r="AU246" s="391"/>
      <c r="AV246" s="391"/>
      <c r="AW246" s="391"/>
      <c r="AX246" s="392"/>
      <c r="AY246" s="7"/>
      <c r="AZ246" s="8"/>
      <c r="BA246" s="9"/>
      <c r="BB246" s="480"/>
      <c r="BC246" s="481"/>
      <c r="BD246" s="481"/>
      <c r="BE246" s="481"/>
      <c r="BF246" s="481"/>
      <c r="BG246" s="481"/>
      <c r="BH246" s="481"/>
      <c r="BI246" s="481"/>
      <c r="BJ246" s="481"/>
      <c r="BK246" s="481"/>
      <c r="BL246" s="481"/>
      <c r="BM246" s="481"/>
      <c r="BN246" s="482"/>
      <c r="BO246" s="7"/>
      <c r="BP246" s="8"/>
      <c r="BQ246" s="9"/>
      <c r="BR246" s="480"/>
      <c r="BS246" s="481"/>
      <c r="BT246" s="481"/>
      <c r="BU246" s="481"/>
      <c r="BV246" s="481"/>
      <c r="BW246" s="481"/>
      <c r="BX246" s="481"/>
      <c r="BY246" s="481"/>
      <c r="BZ246" s="481"/>
      <c r="CA246" s="481"/>
      <c r="CB246" s="481"/>
      <c r="CC246" s="481"/>
      <c r="CD246" s="482"/>
    </row>
    <row r="247" spans="2:82" x14ac:dyDescent="0.2">
      <c r="B247" s="56" t="s">
        <v>99</v>
      </c>
      <c r="C247" s="7" t="s">
        <v>24</v>
      </c>
      <c r="D247" s="91">
        <v>0</v>
      </c>
      <c r="E247" s="138"/>
      <c r="F247" s="54">
        <f>D247</f>
        <v>0</v>
      </c>
      <c r="G247" s="55">
        <f t="shared" ref="G247:Q248" si="784">F247</f>
        <v>0</v>
      </c>
      <c r="H247" s="55">
        <f t="shared" si="784"/>
        <v>0</v>
      </c>
      <c r="I247" s="55">
        <f t="shared" si="784"/>
        <v>0</v>
      </c>
      <c r="J247" s="55">
        <f t="shared" si="784"/>
        <v>0</v>
      </c>
      <c r="K247" s="55">
        <f t="shared" si="784"/>
        <v>0</v>
      </c>
      <c r="L247" s="55">
        <f t="shared" si="784"/>
        <v>0</v>
      </c>
      <c r="M247" s="55">
        <f t="shared" si="784"/>
        <v>0</v>
      </c>
      <c r="N247" s="55">
        <f t="shared" si="784"/>
        <v>0</v>
      </c>
      <c r="O247" s="55">
        <f t="shared" si="784"/>
        <v>0</v>
      </c>
      <c r="P247" s="55">
        <f t="shared" si="784"/>
        <v>0</v>
      </c>
      <c r="Q247" s="55">
        <f t="shared" si="784"/>
        <v>0</v>
      </c>
      <c r="R247" s="105"/>
      <c r="S247" s="7" t="s">
        <v>24</v>
      </c>
      <c r="T247" s="91">
        <v>0</v>
      </c>
      <c r="U247" s="138"/>
      <c r="V247" s="272">
        <f>T247</f>
        <v>0</v>
      </c>
      <c r="W247" s="273">
        <f t="shared" ref="W247:AG248" si="785">V247</f>
        <v>0</v>
      </c>
      <c r="X247" s="273">
        <f t="shared" si="785"/>
        <v>0</v>
      </c>
      <c r="Y247" s="273">
        <f t="shared" si="785"/>
        <v>0</v>
      </c>
      <c r="Z247" s="273">
        <f t="shared" si="785"/>
        <v>0</v>
      </c>
      <c r="AA247" s="273">
        <f t="shared" si="785"/>
        <v>0</v>
      </c>
      <c r="AB247" s="273">
        <f t="shared" si="785"/>
        <v>0</v>
      </c>
      <c r="AC247" s="273">
        <f t="shared" si="785"/>
        <v>0</v>
      </c>
      <c r="AD247" s="273">
        <f t="shared" si="785"/>
        <v>0</v>
      </c>
      <c r="AE247" s="273">
        <f t="shared" si="785"/>
        <v>0</v>
      </c>
      <c r="AF247" s="273">
        <f t="shared" si="785"/>
        <v>0</v>
      </c>
      <c r="AG247" s="273">
        <f t="shared" si="785"/>
        <v>0</v>
      </c>
      <c r="AH247" s="274"/>
      <c r="AI247" s="7" t="s">
        <v>24</v>
      </c>
      <c r="AJ247" s="91">
        <v>0</v>
      </c>
      <c r="AK247" s="138"/>
      <c r="AL247" s="384">
        <f>AJ247</f>
        <v>0</v>
      </c>
      <c r="AM247" s="385">
        <f t="shared" ref="AM247:AW248" si="786">AL247</f>
        <v>0</v>
      </c>
      <c r="AN247" s="385">
        <f t="shared" si="786"/>
        <v>0</v>
      </c>
      <c r="AO247" s="385">
        <f t="shared" si="786"/>
        <v>0</v>
      </c>
      <c r="AP247" s="385">
        <f t="shared" si="786"/>
        <v>0</v>
      </c>
      <c r="AQ247" s="385">
        <f t="shared" si="786"/>
        <v>0</v>
      </c>
      <c r="AR247" s="385">
        <f t="shared" si="786"/>
        <v>0</v>
      </c>
      <c r="AS247" s="385">
        <f t="shared" si="786"/>
        <v>0</v>
      </c>
      <c r="AT247" s="385">
        <f t="shared" si="786"/>
        <v>0</v>
      </c>
      <c r="AU247" s="385">
        <f t="shared" si="786"/>
        <v>0</v>
      </c>
      <c r="AV247" s="385">
        <f t="shared" si="786"/>
        <v>0</v>
      </c>
      <c r="AW247" s="385">
        <f t="shared" si="786"/>
        <v>0</v>
      </c>
      <c r="AX247" s="386"/>
      <c r="AY247" s="7" t="s">
        <v>24</v>
      </c>
      <c r="AZ247" s="91">
        <v>0</v>
      </c>
      <c r="BA247" s="138"/>
      <c r="BB247" s="474">
        <f>AZ247</f>
        <v>0</v>
      </c>
      <c r="BC247" s="475">
        <f t="shared" ref="BC247:BM248" si="787">BB247</f>
        <v>0</v>
      </c>
      <c r="BD247" s="475">
        <f t="shared" si="787"/>
        <v>0</v>
      </c>
      <c r="BE247" s="475">
        <f t="shared" si="787"/>
        <v>0</v>
      </c>
      <c r="BF247" s="475">
        <f t="shared" si="787"/>
        <v>0</v>
      </c>
      <c r="BG247" s="475">
        <f t="shared" si="787"/>
        <v>0</v>
      </c>
      <c r="BH247" s="475">
        <f t="shared" si="787"/>
        <v>0</v>
      </c>
      <c r="BI247" s="475">
        <f t="shared" si="787"/>
        <v>0</v>
      </c>
      <c r="BJ247" s="475">
        <f t="shared" si="787"/>
        <v>0</v>
      </c>
      <c r="BK247" s="475">
        <f t="shared" si="787"/>
        <v>0</v>
      </c>
      <c r="BL247" s="475">
        <f t="shared" si="787"/>
        <v>0</v>
      </c>
      <c r="BM247" s="475">
        <f t="shared" si="787"/>
        <v>0</v>
      </c>
      <c r="BN247" s="476"/>
      <c r="BO247" s="7" t="s">
        <v>24</v>
      </c>
      <c r="BP247" s="91">
        <v>0</v>
      </c>
      <c r="BQ247" s="138"/>
      <c r="BR247" s="474">
        <f>BP247</f>
        <v>0</v>
      </c>
      <c r="BS247" s="475">
        <f t="shared" ref="BS247:CC248" si="788">BR247</f>
        <v>0</v>
      </c>
      <c r="BT247" s="475">
        <f t="shared" si="788"/>
        <v>0</v>
      </c>
      <c r="BU247" s="475">
        <f t="shared" si="788"/>
        <v>0</v>
      </c>
      <c r="BV247" s="475">
        <f t="shared" si="788"/>
        <v>0</v>
      </c>
      <c r="BW247" s="475">
        <f t="shared" si="788"/>
        <v>0</v>
      </c>
      <c r="BX247" s="475">
        <f t="shared" si="788"/>
        <v>0</v>
      </c>
      <c r="BY247" s="475">
        <f t="shared" si="788"/>
        <v>0</v>
      </c>
      <c r="BZ247" s="475">
        <f t="shared" si="788"/>
        <v>0</v>
      </c>
      <c r="CA247" s="475">
        <f t="shared" si="788"/>
        <v>0</v>
      </c>
      <c r="CB247" s="475">
        <f t="shared" si="788"/>
        <v>0</v>
      </c>
      <c r="CC247" s="475">
        <f t="shared" si="788"/>
        <v>0</v>
      </c>
      <c r="CD247" s="476"/>
    </row>
    <row r="248" spans="2:82" x14ac:dyDescent="0.2">
      <c r="B248" s="56" t="s">
        <v>100</v>
      </c>
      <c r="C248" s="7" t="s">
        <v>24</v>
      </c>
      <c r="D248" s="91">
        <v>0</v>
      </c>
      <c r="E248" s="138"/>
      <c r="F248" s="54">
        <f>D248</f>
        <v>0</v>
      </c>
      <c r="G248" s="55">
        <f t="shared" si="784"/>
        <v>0</v>
      </c>
      <c r="H248" s="55">
        <f t="shared" si="784"/>
        <v>0</v>
      </c>
      <c r="I248" s="55">
        <f t="shared" si="784"/>
        <v>0</v>
      </c>
      <c r="J248" s="55">
        <f t="shared" si="784"/>
        <v>0</v>
      </c>
      <c r="K248" s="55">
        <f t="shared" si="784"/>
        <v>0</v>
      </c>
      <c r="L248" s="55">
        <f t="shared" si="784"/>
        <v>0</v>
      </c>
      <c r="M248" s="55">
        <f t="shared" si="784"/>
        <v>0</v>
      </c>
      <c r="N248" s="55">
        <f t="shared" si="784"/>
        <v>0</v>
      </c>
      <c r="O248" s="55">
        <f t="shared" si="784"/>
        <v>0</v>
      </c>
      <c r="P248" s="55">
        <f t="shared" si="784"/>
        <v>0</v>
      </c>
      <c r="Q248" s="55">
        <f t="shared" si="784"/>
        <v>0</v>
      </c>
      <c r="R248" s="105"/>
      <c r="S248" s="7" t="s">
        <v>24</v>
      </c>
      <c r="T248" s="91">
        <v>0</v>
      </c>
      <c r="U248" s="138"/>
      <c r="V248" s="272">
        <f>T248</f>
        <v>0</v>
      </c>
      <c r="W248" s="273">
        <f t="shared" si="785"/>
        <v>0</v>
      </c>
      <c r="X248" s="273">
        <f t="shared" si="785"/>
        <v>0</v>
      </c>
      <c r="Y248" s="273">
        <f t="shared" si="785"/>
        <v>0</v>
      </c>
      <c r="Z248" s="273">
        <f t="shared" si="785"/>
        <v>0</v>
      </c>
      <c r="AA248" s="273">
        <f t="shared" si="785"/>
        <v>0</v>
      </c>
      <c r="AB248" s="273">
        <f t="shared" si="785"/>
        <v>0</v>
      </c>
      <c r="AC248" s="273">
        <f t="shared" si="785"/>
        <v>0</v>
      </c>
      <c r="AD248" s="273">
        <f t="shared" si="785"/>
        <v>0</v>
      </c>
      <c r="AE248" s="273">
        <f t="shared" si="785"/>
        <v>0</v>
      </c>
      <c r="AF248" s="273">
        <f t="shared" si="785"/>
        <v>0</v>
      </c>
      <c r="AG248" s="273">
        <f t="shared" si="785"/>
        <v>0</v>
      </c>
      <c r="AH248" s="274"/>
      <c r="AI248" s="7" t="s">
        <v>24</v>
      </c>
      <c r="AJ248" s="91">
        <v>0</v>
      </c>
      <c r="AK248" s="138"/>
      <c r="AL248" s="384">
        <f>AJ248</f>
        <v>0</v>
      </c>
      <c r="AM248" s="385">
        <f t="shared" si="786"/>
        <v>0</v>
      </c>
      <c r="AN248" s="385">
        <f t="shared" si="786"/>
        <v>0</v>
      </c>
      <c r="AO248" s="385">
        <f t="shared" si="786"/>
        <v>0</v>
      </c>
      <c r="AP248" s="385">
        <f t="shared" si="786"/>
        <v>0</v>
      </c>
      <c r="AQ248" s="385">
        <f t="shared" si="786"/>
        <v>0</v>
      </c>
      <c r="AR248" s="385">
        <f t="shared" si="786"/>
        <v>0</v>
      </c>
      <c r="AS248" s="385">
        <f t="shared" si="786"/>
        <v>0</v>
      </c>
      <c r="AT248" s="385">
        <f t="shared" si="786"/>
        <v>0</v>
      </c>
      <c r="AU248" s="385">
        <f t="shared" si="786"/>
        <v>0</v>
      </c>
      <c r="AV248" s="385">
        <f t="shared" si="786"/>
        <v>0</v>
      </c>
      <c r="AW248" s="385">
        <f t="shared" si="786"/>
        <v>0</v>
      </c>
      <c r="AX248" s="386"/>
      <c r="AY248" s="7" t="s">
        <v>24</v>
      </c>
      <c r="AZ248" s="91">
        <v>0</v>
      </c>
      <c r="BA248" s="138"/>
      <c r="BB248" s="474">
        <f>AZ248</f>
        <v>0</v>
      </c>
      <c r="BC248" s="475">
        <f t="shared" si="787"/>
        <v>0</v>
      </c>
      <c r="BD248" s="475">
        <f t="shared" si="787"/>
        <v>0</v>
      </c>
      <c r="BE248" s="475">
        <f t="shared" si="787"/>
        <v>0</v>
      </c>
      <c r="BF248" s="475">
        <f t="shared" si="787"/>
        <v>0</v>
      </c>
      <c r="BG248" s="475">
        <f t="shared" si="787"/>
        <v>0</v>
      </c>
      <c r="BH248" s="475">
        <f t="shared" si="787"/>
        <v>0</v>
      </c>
      <c r="BI248" s="475">
        <f t="shared" si="787"/>
        <v>0</v>
      </c>
      <c r="BJ248" s="475">
        <f t="shared" si="787"/>
        <v>0</v>
      </c>
      <c r="BK248" s="475">
        <f t="shared" si="787"/>
        <v>0</v>
      </c>
      <c r="BL248" s="475">
        <f t="shared" si="787"/>
        <v>0</v>
      </c>
      <c r="BM248" s="475">
        <f t="shared" si="787"/>
        <v>0</v>
      </c>
      <c r="BN248" s="476"/>
      <c r="BO248" s="7" t="s">
        <v>24</v>
      </c>
      <c r="BP248" s="91">
        <v>0</v>
      </c>
      <c r="BQ248" s="138"/>
      <c r="BR248" s="474">
        <f>BP248</f>
        <v>0</v>
      </c>
      <c r="BS248" s="475">
        <f t="shared" si="788"/>
        <v>0</v>
      </c>
      <c r="BT248" s="475">
        <f t="shared" si="788"/>
        <v>0</v>
      </c>
      <c r="BU248" s="475">
        <f t="shared" si="788"/>
        <v>0</v>
      </c>
      <c r="BV248" s="475">
        <f t="shared" si="788"/>
        <v>0</v>
      </c>
      <c r="BW248" s="475">
        <f t="shared" si="788"/>
        <v>0</v>
      </c>
      <c r="BX248" s="475">
        <f t="shared" si="788"/>
        <v>0</v>
      </c>
      <c r="BY248" s="475">
        <f t="shared" si="788"/>
        <v>0</v>
      </c>
      <c r="BZ248" s="475">
        <f t="shared" si="788"/>
        <v>0</v>
      </c>
      <c r="CA248" s="475">
        <f t="shared" si="788"/>
        <v>0</v>
      </c>
      <c r="CB248" s="475">
        <f t="shared" si="788"/>
        <v>0</v>
      </c>
      <c r="CC248" s="475">
        <f t="shared" si="788"/>
        <v>0</v>
      </c>
      <c r="CD248" s="476"/>
    </row>
    <row r="249" spans="2:82" x14ac:dyDescent="0.2">
      <c r="B249" s="57" t="s">
        <v>101</v>
      </c>
      <c r="C249" s="25"/>
      <c r="D249" s="33"/>
      <c r="E249" s="76"/>
      <c r="F249" s="58">
        <f t="shared" ref="F249:Q249" si="789">F247+F248</f>
        <v>0</v>
      </c>
      <c r="G249" s="59">
        <f t="shared" si="789"/>
        <v>0</v>
      </c>
      <c r="H249" s="59">
        <f t="shared" si="789"/>
        <v>0</v>
      </c>
      <c r="I249" s="59">
        <f t="shared" si="789"/>
        <v>0</v>
      </c>
      <c r="J249" s="59">
        <f t="shared" si="789"/>
        <v>0</v>
      </c>
      <c r="K249" s="59">
        <f t="shared" si="789"/>
        <v>0</v>
      </c>
      <c r="L249" s="59">
        <f t="shared" si="789"/>
        <v>0</v>
      </c>
      <c r="M249" s="59">
        <f t="shared" si="789"/>
        <v>0</v>
      </c>
      <c r="N249" s="59">
        <f t="shared" si="789"/>
        <v>0</v>
      </c>
      <c r="O249" s="59">
        <f t="shared" si="789"/>
        <v>0</v>
      </c>
      <c r="P249" s="59">
        <f t="shared" si="789"/>
        <v>0</v>
      </c>
      <c r="Q249" s="59">
        <f t="shared" si="789"/>
        <v>0</v>
      </c>
      <c r="R249" s="106"/>
      <c r="S249" s="25"/>
      <c r="T249" s="33"/>
      <c r="U249" s="76"/>
      <c r="V249" s="275">
        <f t="shared" ref="V249:AG249" si="790">V247+V248</f>
        <v>0</v>
      </c>
      <c r="W249" s="276">
        <f t="shared" si="790"/>
        <v>0</v>
      </c>
      <c r="X249" s="276">
        <f t="shared" si="790"/>
        <v>0</v>
      </c>
      <c r="Y249" s="276">
        <f t="shared" si="790"/>
        <v>0</v>
      </c>
      <c r="Z249" s="276">
        <f t="shared" si="790"/>
        <v>0</v>
      </c>
      <c r="AA249" s="276">
        <f t="shared" si="790"/>
        <v>0</v>
      </c>
      <c r="AB249" s="276">
        <f t="shared" si="790"/>
        <v>0</v>
      </c>
      <c r="AC249" s="276">
        <f t="shared" si="790"/>
        <v>0</v>
      </c>
      <c r="AD249" s="276">
        <f t="shared" si="790"/>
        <v>0</v>
      </c>
      <c r="AE249" s="276">
        <f t="shared" si="790"/>
        <v>0</v>
      </c>
      <c r="AF249" s="276">
        <f t="shared" si="790"/>
        <v>0</v>
      </c>
      <c r="AG249" s="276">
        <f t="shared" si="790"/>
        <v>0</v>
      </c>
      <c r="AH249" s="277"/>
      <c r="AI249" s="25"/>
      <c r="AJ249" s="33"/>
      <c r="AK249" s="76"/>
      <c r="AL249" s="387">
        <f t="shared" ref="AL249:AW249" si="791">AL247+AL248</f>
        <v>0</v>
      </c>
      <c r="AM249" s="388">
        <f t="shared" si="791"/>
        <v>0</v>
      </c>
      <c r="AN249" s="388">
        <f t="shared" si="791"/>
        <v>0</v>
      </c>
      <c r="AO249" s="388">
        <f t="shared" si="791"/>
        <v>0</v>
      </c>
      <c r="AP249" s="388">
        <f t="shared" si="791"/>
        <v>0</v>
      </c>
      <c r="AQ249" s="388">
        <f t="shared" si="791"/>
        <v>0</v>
      </c>
      <c r="AR249" s="388">
        <f t="shared" si="791"/>
        <v>0</v>
      </c>
      <c r="AS249" s="388">
        <f t="shared" si="791"/>
        <v>0</v>
      </c>
      <c r="AT249" s="388">
        <f t="shared" si="791"/>
        <v>0</v>
      </c>
      <c r="AU249" s="388">
        <f t="shared" si="791"/>
        <v>0</v>
      </c>
      <c r="AV249" s="388">
        <f t="shared" si="791"/>
        <v>0</v>
      </c>
      <c r="AW249" s="388">
        <f t="shared" si="791"/>
        <v>0</v>
      </c>
      <c r="AX249" s="389"/>
      <c r="AY249" s="25"/>
      <c r="AZ249" s="33"/>
      <c r="BA249" s="76"/>
      <c r="BB249" s="477">
        <f t="shared" ref="BB249:BM249" si="792">BB247+BB248</f>
        <v>0</v>
      </c>
      <c r="BC249" s="478">
        <f t="shared" si="792"/>
        <v>0</v>
      </c>
      <c r="BD249" s="478">
        <f t="shared" si="792"/>
        <v>0</v>
      </c>
      <c r="BE249" s="478">
        <f t="shared" si="792"/>
        <v>0</v>
      </c>
      <c r="BF249" s="478">
        <f t="shared" si="792"/>
        <v>0</v>
      </c>
      <c r="BG249" s="478">
        <f t="shared" si="792"/>
        <v>0</v>
      </c>
      <c r="BH249" s="478">
        <f t="shared" si="792"/>
        <v>0</v>
      </c>
      <c r="BI249" s="478">
        <f t="shared" si="792"/>
        <v>0</v>
      </c>
      <c r="BJ249" s="478">
        <f t="shared" si="792"/>
        <v>0</v>
      </c>
      <c r="BK249" s="478">
        <f t="shared" si="792"/>
        <v>0</v>
      </c>
      <c r="BL249" s="478">
        <f t="shared" si="792"/>
        <v>0</v>
      </c>
      <c r="BM249" s="478">
        <f t="shared" si="792"/>
        <v>0</v>
      </c>
      <c r="BN249" s="479"/>
      <c r="BO249" s="25"/>
      <c r="BP249" s="33"/>
      <c r="BQ249" s="76"/>
      <c r="BR249" s="477">
        <f t="shared" ref="BR249:CC249" si="793">BR247+BR248</f>
        <v>0</v>
      </c>
      <c r="BS249" s="478">
        <f t="shared" si="793"/>
        <v>0</v>
      </c>
      <c r="BT249" s="478">
        <f t="shared" si="793"/>
        <v>0</v>
      </c>
      <c r="BU249" s="478">
        <f t="shared" si="793"/>
        <v>0</v>
      </c>
      <c r="BV249" s="478">
        <f t="shared" si="793"/>
        <v>0</v>
      </c>
      <c r="BW249" s="478">
        <f t="shared" si="793"/>
        <v>0</v>
      </c>
      <c r="BX249" s="478">
        <f t="shared" si="793"/>
        <v>0</v>
      </c>
      <c r="BY249" s="478">
        <f t="shared" si="793"/>
        <v>0</v>
      </c>
      <c r="BZ249" s="478">
        <f t="shared" si="793"/>
        <v>0</v>
      </c>
      <c r="CA249" s="478">
        <f t="shared" si="793"/>
        <v>0</v>
      </c>
      <c r="CB249" s="478">
        <f t="shared" si="793"/>
        <v>0</v>
      </c>
      <c r="CC249" s="478">
        <f t="shared" si="793"/>
        <v>0</v>
      </c>
      <c r="CD249" s="479"/>
    </row>
    <row r="250" spans="2:82" x14ac:dyDescent="0.2">
      <c r="B250" s="56"/>
      <c r="C250" s="7"/>
      <c r="D250" s="8"/>
      <c r="E250" s="9"/>
      <c r="F250" s="60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107"/>
      <c r="S250" s="7"/>
      <c r="T250" s="8"/>
      <c r="U250" s="9"/>
      <c r="V250" s="278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80"/>
      <c r="AI250" s="7"/>
      <c r="AJ250" s="8"/>
      <c r="AK250" s="9"/>
      <c r="AL250" s="390"/>
      <c r="AM250" s="391"/>
      <c r="AN250" s="391"/>
      <c r="AO250" s="391"/>
      <c r="AP250" s="391"/>
      <c r="AQ250" s="391"/>
      <c r="AR250" s="391"/>
      <c r="AS250" s="391"/>
      <c r="AT250" s="391"/>
      <c r="AU250" s="391"/>
      <c r="AV250" s="391"/>
      <c r="AW250" s="391"/>
      <c r="AX250" s="392"/>
      <c r="AY250" s="7"/>
      <c r="AZ250" s="8"/>
      <c r="BA250" s="9"/>
      <c r="BB250" s="480"/>
      <c r="BC250" s="481"/>
      <c r="BD250" s="481"/>
      <c r="BE250" s="481"/>
      <c r="BF250" s="481"/>
      <c r="BG250" s="481"/>
      <c r="BH250" s="481"/>
      <c r="BI250" s="481"/>
      <c r="BJ250" s="481"/>
      <c r="BK250" s="481"/>
      <c r="BL250" s="481"/>
      <c r="BM250" s="481"/>
      <c r="BN250" s="482"/>
      <c r="BO250" s="7"/>
      <c r="BP250" s="8"/>
      <c r="BQ250" s="9"/>
      <c r="BR250" s="480"/>
      <c r="BS250" s="481"/>
      <c r="BT250" s="481"/>
      <c r="BU250" s="481"/>
      <c r="BV250" s="481"/>
      <c r="BW250" s="481"/>
      <c r="BX250" s="481"/>
      <c r="BY250" s="481"/>
      <c r="BZ250" s="481"/>
      <c r="CA250" s="481"/>
      <c r="CB250" s="481"/>
      <c r="CC250" s="481"/>
      <c r="CD250" s="482"/>
    </row>
    <row r="251" spans="2:82" x14ac:dyDescent="0.2">
      <c r="B251" s="56" t="s">
        <v>102</v>
      </c>
      <c r="C251" s="7" t="s">
        <v>151</v>
      </c>
      <c r="D251" s="174">
        <v>0</v>
      </c>
      <c r="E251" s="213">
        <v>0.47</v>
      </c>
      <c r="F251" s="127">
        <f>D251*E251</f>
        <v>0</v>
      </c>
      <c r="G251" s="84">
        <v>0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18">
        <f>SUM(F251:Q251)</f>
        <v>0</v>
      </c>
      <c r="S251" s="7"/>
      <c r="T251" s="174"/>
      <c r="U251" s="175"/>
      <c r="V251" s="223">
        <v>0</v>
      </c>
      <c r="W251" s="287">
        <v>0</v>
      </c>
      <c r="X251" s="287">
        <v>0</v>
      </c>
      <c r="Y251" s="287">
        <v>0</v>
      </c>
      <c r="Z251" s="287">
        <v>0</v>
      </c>
      <c r="AA251" s="287">
        <v>0</v>
      </c>
      <c r="AB251" s="287">
        <v>0</v>
      </c>
      <c r="AC251" s="287">
        <v>0</v>
      </c>
      <c r="AD251" s="287">
        <v>0</v>
      </c>
      <c r="AE251" s="287">
        <v>0</v>
      </c>
      <c r="AF251" s="287">
        <v>0</v>
      </c>
      <c r="AG251" s="287">
        <v>0</v>
      </c>
      <c r="AH251" s="227">
        <f>SUM(V251:AG251)</f>
        <v>0</v>
      </c>
      <c r="AI251" s="7"/>
      <c r="AJ251" s="174"/>
      <c r="AK251" s="175"/>
      <c r="AL251" s="322">
        <v>0</v>
      </c>
      <c r="AM251" s="399">
        <v>0</v>
      </c>
      <c r="AN251" s="399">
        <v>0</v>
      </c>
      <c r="AO251" s="399">
        <v>0</v>
      </c>
      <c r="AP251" s="399">
        <v>0</v>
      </c>
      <c r="AQ251" s="399">
        <v>0</v>
      </c>
      <c r="AR251" s="399">
        <v>0</v>
      </c>
      <c r="AS251" s="399">
        <v>0</v>
      </c>
      <c r="AT251" s="399">
        <v>0</v>
      </c>
      <c r="AU251" s="399">
        <v>0</v>
      </c>
      <c r="AV251" s="399">
        <v>0</v>
      </c>
      <c r="AW251" s="399">
        <v>0</v>
      </c>
      <c r="AX251" s="328">
        <f>SUM(AL251:AW251)</f>
        <v>0</v>
      </c>
      <c r="AY251" s="7"/>
      <c r="AZ251" s="174"/>
      <c r="BA251" s="175"/>
      <c r="BB251" s="412">
        <v>0</v>
      </c>
      <c r="BC251" s="489">
        <v>0</v>
      </c>
      <c r="BD251" s="489">
        <v>0</v>
      </c>
      <c r="BE251" s="489">
        <v>0</v>
      </c>
      <c r="BF251" s="489">
        <v>0</v>
      </c>
      <c r="BG251" s="489">
        <v>0</v>
      </c>
      <c r="BH251" s="489">
        <v>0</v>
      </c>
      <c r="BI251" s="489">
        <v>0</v>
      </c>
      <c r="BJ251" s="489">
        <v>0</v>
      </c>
      <c r="BK251" s="489">
        <v>0</v>
      </c>
      <c r="BL251" s="489">
        <v>0</v>
      </c>
      <c r="BM251" s="489">
        <v>0</v>
      </c>
      <c r="BN251" s="419">
        <f>SUM(BB251:BM251)</f>
        <v>0</v>
      </c>
      <c r="BO251" s="7"/>
      <c r="BP251" s="174"/>
      <c r="BQ251" s="175"/>
      <c r="BR251" s="412">
        <v>0</v>
      </c>
      <c r="BS251" s="489">
        <v>0</v>
      </c>
      <c r="BT251" s="489">
        <v>0</v>
      </c>
      <c r="BU251" s="489">
        <v>0</v>
      </c>
      <c r="BV251" s="489">
        <v>0</v>
      </c>
      <c r="BW251" s="489">
        <v>0</v>
      </c>
      <c r="BX251" s="489">
        <v>0</v>
      </c>
      <c r="BY251" s="489">
        <v>0</v>
      </c>
      <c r="BZ251" s="489">
        <v>0</v>
      </c>
      <c r="CA251" s="489">
        <v>0</v>
      </c>
      <c r="CB251" s="489">
        <v>0</v>
      </c>
      <c r="CC251" s="489">
        <v>0</v>
      </c>
      <c r="CD251" s="419">
        <f>SUM(BR251:CC251)</f>
        <v>0</v>
      </c>
    </row>
    <row r="252" spans="2:82" x14ac:dyDescent="0.2">
      <c r="B252" s="56" t="s">
        <v>152</v>
      </c>
      <c r="C252" s="7"/>
      <c r="D252" s="174">
        <f>E252*D251</f>
        <v>0</v>
      </c>
      <c r="E252" s="213">
        <v>0</v>
      </c>
      <c r="F252" s="83">
        <f>D252</f>
        <v>0</v>
      </c>
      <c r="G252" s="84">
        <v>0</v>
      </c>
      <c r="H252" s="84">
        <v>0</v>
      </c>
      <c r="I252" s="84">
        <v>0</v>
      </c>
      <c r="J252" s="84">
        <v>0</v>
      </c>
      <c r="K252" s="84">
        <v>0</v>
      </c>
      <c r="L252" s="84">
        <v>0</v>
      </c>
      <c r="M252" s="84">
        <v>0</v>
      </c>
      <c r="N252" s="84">
        <v>0</v>
      </c>
      <c r="O252" s="84">
        <v>0</v>
      </c>
      <c r="P252" s="84">
        <v>0</v>
      </c>
      <c r="Q252" s="84">
        <v>0</v>
      </c>
      <c r="R252" s="18">
        <f>SUM(F252:Q252)</f>
        <v>0</v>
      </c>
      <c r="S252" s="7"/>
      <c r="T252" s="174"/>
      <c r="U252" s="213"/>
      <c r="V252" s="288">
        <v>0</v>
      </c>
      <c r="W252" s="287">
        <v>0</v>
      </c>
      <c r="X252" s="287">
        <v>0</v>
      </c>
      <c r="Y252" s="287">
        <v>0</v>
      </c>
      <c r="Z252" s="287">
        <v>0</v>
      </c>
      <c r="AA252" s="287">
        <v>0</v>
      </c>
      <c r="AB252" s="287">
        <v>0</v>
      </c>
      <c r="AC252" s="287">
        <v>0</v>
      </c>
      <c r="AD252" s="287">
        <v>0</v>
      </c>
      <c r="AE252" s="287">
        <v>0</v>
      </c>
      <c r="AF252" s="287">
        <v>0</v>
      </c>
      <c r="AG252" s="287">
        <v>0</v>
      </c>
      <c r="AH252" s="227">
        <f>SUM(V252:AG252)</f>
        <v>0</v>
      </c>
      <c r="AI252" s="7"/>
      <c r="AJ252" s="174"/>
      <c r="AK252" s="213"/>
      <c r="AL252" s="400">
        <v>0</v>
      </c>
      <c r="AM252" s="399">
        <v>0</v>
      </c>
      <c r="AN252" s="399">
        <v>0</v>
      </c>
      <c r="AO252" s="399">
        <v>0</v>
      </c>
      <c r="AP252" s="399">
        <v>0</v>
      </c>
      <c r="AQ252" s="399">
        <v>0</v>
      </c>
      <c r="AR252" s="399">
        <v>0</v>
      </c>
      <c r="AS252" s="399">
        <v>0</v>
      </c>
      <c r="AT252" s="399">
        <v>0</v>
      </c>
      <c r="AU252" s="399">
        <v>0</v>
      </c>
      <c r="AV252" s="399">
        <v>0</v>
      </c>
      <c r="AW252" s="399">
        <v>0</v>
      </c>
      <c r="AX252" s="328">
        <f>SUM(AL252:AW252)</f>
        <v>0</v>
      </c>
      <c r="AY252" s="7"/>
      <c r="AZ252" s="174"/>
      <c r="BA252" s="213"/>
      <c r="BB252" s="490">
        <v>0</v>
      </c>
      <c r="BC252" s="489">
        <v>0</v>
      </c>
      <c r="BD252" s="489">
        <v>0</v>
      </c>
      <c r="BE252" s="489">
        <v>0</v>
      </c>
      <c r="BF252" s="489">
        <v>0</v>
      </c>
      <c r="BG252" s="489">
        <v>0</v>
      </c>
      <c r="BH252" s="489">
        <v>0</v>
      </c>
      <c r="BI252" s="489">
        <v>0</v>
      </c>
      <c r="BJ252" s="489">
        <v>0</v>
      </c>
      <c r="BK252" s="489">
        <v>0</v>
      </c>
      <c r="BL252" s="489">
        <v>0</v>
      </c>
      <c r="BM252" s="489">
        <v>0</v>
      </c>
      <c r="BN252" s="419">
        <f>SUM(BB252:BM252)</f>
        <v>0</v>
      </c>
      <c r="BO252" s="7"/>
      <c r="BP252" s="174"/>
      <c r="BQ252" s="213"/>
      <c r="BR252" s="490">
        <v>0</v>
      </c>
      <c r="BS252" s="489">
        <v>0</v>
      </c>
      <c r="BT252" s="489">
        <v>0</v>
      </c>
      <c r="BU252" s="489">
        <v>0</v>
      </c>
      <c r="BV252" s="489">
        <v>0</v>
      </c>
      <c r="BW252" s="489">
        <v>0</v>
      </c>
      <c r="BX252" s="489">
        <v>0</v>
      </c>
      <c r="BY252" s="489">
        <v>0</v>
      </c>
      <c r="BZ252" s="489">
        <v>0</v>
      </c>
      <c r="CA252" s="489">
        <v>0</v>
      </c>
      <c r="CB252" s="489">
        <v>0</v>
      </c>
      <c r="CC252" s="489">
        <v>0</v>
      </c>
      <c r="CD252" s="419">
        <f>SUM(BR252:CC252)</f>
        <v>0</v>
      </c>
    </row>
    <row r="253" spans="2:82" x14ac:dyDescent="0.2">
      <c r="B253" s="56" t="s">
        <v>103</v>
      </c>
      <c r="C253" s="7"/>
      <c r="D253" s="8"/>
      <c r="E253" s="9"/>
      <c r="F253" s="83">
        <v>0</v>
      </c>
      <c r="G253" s="84">
        <v>0</v>
      </c>
      <c r="H253" s="84">
        <v>0</v>
      </c>
      <c r="I253" s="84">
        <v>0</v>
      </c>
      <c r="J253" s="84">
        <v>0</v>
      </c>
      <c r="K253" s="84">
        <v>0</v>
      </c>
      <c r="L253" s="84">
        <v>0</v>
      </c>
      <c r="M253" s="84">
        <v>0</v>
      </c>
      <c r="N253" s="84">
        <v>0</v>
      </c>
      <c r="O253" s="84">
        <v>0</v>
      </c>
      <c r="P253" s="84">
        <v>0</v>
      </c>
      <c r="Q253" s="84">
        <v>0</v>
      </c>
      <c r="R253" s="18">
        <f>SUM(F253:Q253)</f>
        <v>0</v>
      </c>
      <c r="S253" s="7"/>
      <c r="T253" s="8"/>
      <c r="U253" s="9"/>
      <c r="V253" s="288">
        <v>0</v>
      </c>
      <c r="W253" s="287">
        <v>0</v>
      </c>
      <c r="X253" s="287">
        <v>0</v>
      </c>
      <c r="Y253" s="287">
        <v>0</v>
      </c>
      <c r="Z253" s="287">
        <v>0</v>
      </c>
      <c r="AA253" s="287">
        <v>0</v>
      </c>
      <c r="AB253" s="287">
        <v>0</v>
      </c>
      <c r="AC253" s="287">
        <v>0</v>
      </c>
      <c r="AD253" s="287">
        <v>0</v>
      </c>
      <c r="AE253" s="287">
        <v>0</v>
      </c>
      <c r="AF253" s="287">
        <v>0</v>
      </c>
      <c r="AG253" s="287">
        <v>0</v>
      </c>
      <c r="AH253" s="227">
        <f>SUM(V253:AG253)</f>
        <v>0</v>
      </c>
      <c r="AI253" s="7"/>
      <c r="AJ253" s="8"/>
      <c r="AK253" s="9"/>
      <c r="AL253" s="400">
        <v>0</v>
      </c>
      <c r="AM253" s="399">
        <v>0</v>
      </c>
      <c r="AN253" s="399">
        <v>0</v>
      </c>
      <c r="AO253" s="399">
        <v>0</v>
      </c>
      <c r="AP253" s="399">
        <v>0</v>
      </c>
      <c r="AQ253" s="399">
        <v>0</v>
      </c>
      <c r="AR253" s="399">
        <v>0</v>
      </c>
      <c r="AS253" s="399">
        <v>0</v>
      </c>
      <c r="AT253" s="399">
        <v>0</v>
      </c>
      <c r="AU253" s="399">
        <v>0</v>
      </c>
      <c r="AV253" s="399">
        <v>0</v>
      </c>
      <c r="AW253" s="399">
        <v>0</v>
      </c>
      <c r="AX253" s="328">
        <f>SUM(AL253:AW253)</f>
        <v>0</v>
      </c>
      <c r="AY253" s="7"/>
      <c r="AZ253" s="8"/>
      <c r="BA253" s="9"/>
      <c r="BB253" s="490">
        <v>0</v>
      </c>
      <c r="BC253" s="489">
        <v>0</v>
      </c>
      <c r="BD253" s="489">
        <v>0</v>
      </c>
      <c r="BE253" s="489">
        <v>0</v>
      </c>
      <c r="BF253" s="489">
        <v>0</v>
      </c>
      <c r="BG253" s="489">
        <v>0</v>
      </c>
      <c r="BH253" s="489">
        <v>0</v>
      </c>
      <c r="BI253" s="489">
        <v>0</v>
      </c>
      <c r="BJ253" s="489">
        <v>0</v>
      </c>
      <c r="BK253" s="489">
        <v>0</v>
      </c>
      <c r="BL253" s="489">
        <v>0</v>
      </c>
      <c r="BM253" s="489">
        <v>0</v>
      </c>
      <c r="BN253" s="419">
        <f>SUM(BB253:BM253)</f>
        <v>0</v>
      </c>
      <c r="BO253" s="7"/>
      <c r="BP253" s="8"/>
      <c r="BQ253" s="9"/>
      <c r="BR253" s="490">
        <v>0</v>
      </c>
      <c r="BS253" s="489">
        <v>0</v>
      </c>
      <c r="BT253" s="489">
        <v>0</v>
      </c>
      <c r="BU253" s="489">
        <v>0</v>
      </c>
      <c r="BV253" s="489">
        <v>0</v>
      </c>
      <c r="BW253" s="489">
        <v>0</v>
      </c>
      <c r="BX253" s="489">
        <v>0</v>
      </c>
      <c r="BY253" s="489">
        <v>0</v>
      </c>
      <c r="BZ253" s="489">
        <v>0</v>
      </c>
      <c r="CA253" s="489">
        <v>0</v>
      </c>
      <c r="CB253" s="489">
        <v>0</v>
      </c>
      <c r="CC253" s="489">
        <v>0</v>
      </c>
      <c r="CD253" s="419">
        <f>SUM(BR253:CC253)</f>
        <v>0</v>
      </c>
    </row>
    <row r="254" spans="2:82" x14ac:dyDescent="0.2">
      <c r="B254" s="56" t="s">
        <v>104</v>
      </c>
      <c r="C254" s="7"/>
      <c r="D254" s="8"/>
      <c r="E254" s="9"/>
      <c r="F254" s="83">
        <v>0</v>
      </c>
      <c r="G254" s="84">
        <v>0</v>
      </c>
      <c r="H254" s="84">
        <v>0</v>
      </c>
      <c r="I254" s="84">
        <v>0</v>
      </c>
      <c r="J254" s="84">
        <v>0</v>
      </c>
      <c r="K254" s="84">
        <v>0</v>
      </c>
      <c r="L254" s="84">
        <v>0</v>
      </c>
      <c r="M254" s="84">
        <v>0</v>
      </c>
      <c r="N254" s="84">
        <v>0</v>
      </c>
      <c r="O254" s="84">
        <v>0</v>
      </c>
      <c r="P254" s="84">
        <v>0</v>
      </c>
      <c r="Q254" s="84">
        <v>0</v>
      </c>
      <c r="R254" s="18">
        <f>SUM(F254:Q254)</f>
        <v>0</v>
      </c>
      <c r="S254" s="7"/>
      <c r="T254" s="8"/>
      <c r="U254" s="9"/>
      <c r="V254" s="288">
        <v>0</v>
      </c>
      <c r="W254" s="287">
        <v>0</v>
      </c>
      <c r="X254" s="287">
        <v>0</v>
      </c>
      <c r="Y254" s="287">
        <v>0</v>
      </c>
      <c r="Z254" s="287">
        <v>0</v>
      </c>
      <c r="AA254" s="287">
        <v>0</v>
      </c>
      <c r="AB254" s="287">
        <v>0</v>
      </c>
      <c r="AC254" s="287">
        <v>0</v>
      </c>
      <c r="AD254" s="287">
        <v>0</v>
      </c>
      <c r="AE254" s="287">
        <v>0</v>
      </c>
      <c r="AF254" s="287">
        <v>0</v>
      </c>
      <c r="AG254" s="287">
        <v>0</v>
      </c>
      <c r="AH254" s="227">
        <f>SUM(V254:AG254)</f>
        <v>0</v>
      </c>
      <c r="AI254" s="7"/>
      <c r="AJ254" s="8"/>
      <c r="AK254" s="9"/>
      <c r="AL254" s="400">
        <v>0</v>
      </c>
      <c r="AM254" s="399">
        <v>0</v>
      </c>
      <c r="AN254" s="399">
        <v>0</v>
      </c>
      <c r="AO254" s="399">
        <v>0</v>
      </c>
      <c r="AP254" s="399">
        <v>0</v>
      </c>
      <c r="AQ254" s="399">
        <v>0</v>
      </c>
      <c r="AR254" s="399">
        <v>0</v>
      </c>
      <c r="AS254" s="399">
        <v>0</v>
      </c>
      <c r="AT254" s="399">
        <v>0</v>
      </c>
      <c r="AU254" s="399">
        <v>0</v>
      </c>
      <c r="AV254" s="399">
        <v>0</v>
      </c>
      <c r="AW254" s="399">
        <v>0</v>
      </c>
      <c r="AX254" s="328">
        <f>SUM(AL254:AW254)</f>
        <v>0</v>
      </c>
      <c r="AY254" s="7"/>
      <c r="AZ254" s="8"/>
      <c r="BA254" s="9"/>
      <c r="BB254" s="490">
        <v>0</v>
      </c>
      <c r="BC254" s="489">
        <v>0</v>
      </c>
      <c r="BD254" s="489">
        <v>0</v>
      </c>
      <c r="BE254" s="489">
        <v>0</v>
      </c>
      <c r="BF254" s="489">
        <v>0</v>
      </c>
      <c r="BG254" s="489">
        <v>0</v>
      </c>
      <c r="BH254" s="489">
        <v>0</v>
      </c>
      <c r="BI254" s="489">
        <v>0</v>
      </c>
      <c r="BJ254" s="489">
        <v>0</v>
      </c>
      <c r="BK254" s="489">
        <v>0</v>
      </c>
      <c r="BL254" s="489">
        <v>0</v>
      </c>
      <c r="BM254" s="489">
        <v>0</v>
      </c>
      <c r="BN254" s="419">
        <f>SUM(BB254:BM254)</f>
        <v>0</v>
      </c>
      <c r="BO254" s="7"/>
      <c r="BP254" s="8"/>
      <c r="BQ254" s="9"/>
      <c r="BR254" s="490">
        <v>0</v>
      </c>
      <c r="BS254" s="489">
        <v>0</v>
      </c>
      <c r="BT254" s="489">
        <v>0</v>
      </c>
      <c r="BU254" s="489">
        <v>0</v>
      </c>
      <c r="BV254" s="489">
        <v>0</v>
      </c>
      <c r="BW254" s="489">
        <v>0</v>
      </c>
      <c r="BX254" s="489">
        <v>0</v>
      </c>
      <c r="BY254" s="489">
        <v>0</v>
      </c>
      <c r="BZ254" s="489">
        <v>0</v>
      </c>
      <c r="CA254" s="489">
        <v>0</v>
      </c>
      <c r="CB254" s="489">
        <v>0</v>
      </c>
      <c r="CC254" s="489">
        <v>0</v>
      </c>
      <c r="CD254" s="419">
        <f>SUM(BR254:CC254)</f>
        <v>0</v>
      </c>
    </row>
    <row r="255" spans="2:82" x14ac:dyDescent="0.2">
      <c r="B255" s="57" t="s">
        <v>105</v>
      </c>
      <c r="C255" s="25"/>
      <c r="D255" s="33"/>
      <c r="E255" s="76"/>
      <c r="F255" s="58">
        <f t="shared" ref="F255:Q255" si="794">SUM(F251:F254)</f>
        <v>0</v>
      </c>
      <c r="G255" s="59">
        <f t="shared" si="794"/>
        <v>0</v>
      </c>
      <c r="H255" s="59">
        <f t="shared" si="794"/>
        <v>0</v>
      </c>
      <c r="I255" s="59">
        <f t="shared" si="794"/>
        <v>0</v>
      </c>
      <c r="J255" s="59">
        <f t="shared" si="794"/>
        <v>0</v>
      </c>
      <c r="K255" s="59">
        <f t="shared" si="794"/>
        <v>0</v>
      </c>
      <c r="L255" s="59">
        <f t="shared" si="794"/>
        <v>0</v>
      </c>
      <c r="M255" s="59">
        <f t="shared" si="794"/>
        <v>0</v>
      </c>
      <c r="N255" s="59">
        <f t="shared" si="794"/>
        <v>0</v>
      </c>
      <c r="O255" s="59">
        <f t="shared" si="794"/>
        <v>0</v>
      </c>
      <c r="P255" s="59">
        <f t="shared" si="794"/>
        <v>0</v>
      </c>
      <c r="Q255" s="59">
        <f t="shared" si="794"/>
        <v>0</v>
      </c>
      <c r="R255" s="106"/>
      <c r="S255" s="25"/>
      <c r="T255" s="33"/>
      <c r="U255" s="76"/>
      <c r="V255" s="275">
        <f t="shared" ref="V255:AG255" si="795">SUM(V251:V254)</f>
        <v>0</v>
      </c>
      <c r="W255" s="276">
        <f t="shared" si="795"/>
        <v>0</v>
      </c>
      <c r="X255" s="276">
        <f t="shared" si="795"/>
        <v>0</v>
      </c>
      <c r="Y255" s="276">
        <f t="shared" si="795"/>
        <v>0</v>
      </c>
      <c r="Z255" s="276">
        <f t="shared" si="795"/>
        <v>0</v>
      </c>
      <c r="AA255" s="276">
        <f t="shared" si="795"/>
        <v>0</v>
      </c>
      <c r="AB255" s="276">
        <f t="shared" si="795"/>
        <v>0</v>
      </c>
      <c r="AC255" s="276">
        <f t="shared" si="795"/>
        <v>0</v>
      </c>
      <c r="AD255" s="276">
        <f t="shared" si="795"/>
        <v>0</v>
      </c>
      <c r="AE255" s="276">
        <f t="shared" si="795"/>
        <v>0</v>
      </c>
      <c r="AF255" s="276">
        <f t="shared" si="795"/>
        <v>0</v>
      </c>
      <c r="AG255" s="276">
        <f t="shared" si="795"/>
        <v>0</v>
      </c>
      <c r="AH255" s="277"/>
      <c r="AI255" s="25"/>
      <c r="AJ255" s="33"/>
      <c r="AK255" s="76"/>
      <c r="AL255" s="387">
        <f t="shared" ref="AL255:AW255" si="796">SUM(AL251:AL254)</f>
        <v>0</v>
      </c>
      <c r="AM255" s="388">
        <f t="shared" si="796"/>
        <v>0</v>
      </c>
      <c r="AN255" s="388">
        <f t="shared" si="796"/>
        <v>0</v>
      </c>
      <c r="AO255" s="388">
        <f t="shared" si="796"/>
        <v>0</v>
      </c>
      <c r="AP255" s="388">
        <f t="shared" si="796"/>
        <v>0</v>
      </c>
      <c r="AQ255" s="388">
        <f t="shared" si="796"/>
        <v>0</v>
      </c>
      <c r="AR255" s="388">
        <f t="shared" si="796"/>
        <v>0</v>
      </c>
      <c r="AS255" s="388">
        <f t="shared" si="796"/>
        <v>0</v>
      </c>
      <c r="AT255" s="388">
        <f t="shared" si="796"/>
        <v>0</v>
      </c>
      <c r="AU255" s="388">
        <f t="shared" si="796"/>
        <v>0</v>
      </c>
      <c r="AV255" s="388">
        <f t="shared" si="796"/>
        <v>0</v>
      </c>
      <c r="AW255" s="388">
        <f t="shared" si="796"/>
        <v>0</v>
      </c>
      <c r="AX255" s="389"/>
      <c r="AY255" s="25"/>
      <c r="AZ255" s="33"/>
      <c r="BA255" s="76"/>
      <c r="BB255" s="477">
        <f t="shared" ref="BB255:BM255" si="797">SUM(BB251:BB254)</f>
        <v>0</v>
      </c>
      <c r="BC255" s="478">
        <f t="shared" si="797"/>
        <v>0</v>
      </c>
      <c r="BD255" s="478">
        <f t="shared" si="797"/>
        <v>0</v>
      </c>
      <c r="BE255" s="478">
        <f t="shared" si="797"/>
        <v>0</v>
      </c>
      <c r="BF255" s="478">
        <f t="shared" si="797"/>
        <v>0</v>
      </c>
      <c r="BG255" s="478">
        <f t="shared" si="797"/>
        <v>0</v>
      </c>
      <c r="BH255" s="478">
        <f t="shared" si="797"/>
        <v>0</v>
      </c>
      <c r="BI255" s="478">
        <f t="shared" si="797"/>
        <v>0</v>
      </c>
      <c r="BJ255" s="478">
        <f t="shared" si="797"/>
        <v>0</v>
      </c>
      <c r="BK255" s="478">
        <f t="shared" si="797"/>
        <v>0</v>
      </c>
      <c r="BL255" s="478">
        <f t="shared" si="797"/>
        <v>0</v>
      </c>
      <c r="BM255" s="478">
        <f t="shared" si="797"/>
        <v>0</v>
      </c>
      <c r="BN255" s="479"/>
      <c r="BO255" s="25"/>
      <c r="BP255" s="33"/>
      <c r="BQ255" s="76"/>
      <c r="BR255" s="477">
        <f t="shared" ref="BR255:CC255" si="798">SUM(BR251:BR254)</f>
        <v>0</v>
      </c>
      <c r="BS255" s="478">
        <f t="shared" si="798"/>
        <v>0</v>
      </c>
      <c r="BT255" s="478">
        <f t="shared" si="798"/>
        <v>0</v>
      </c>
      <c r="BU255" s="478">
        <f t="shared" si="798"/>
        <v>0</v>
      </c>
      <c r="BV255" s="478">
        <f t="shared" si="798"/>
        <v>0</v>
      </c>
      <c r="BW255" s="478">
        <f t="shared" si="798"/>
        <v>0</v>
      </c>
      <c r="BX255" s="478">
        <f t="shared" si="798"/>
        <v>0</v>
      </c>
      <c r="BY255" s="478">
        <f t="shared" si="798"/>
        <v>0</v>
      </c>
      <c r="BZ255" s="478">
        <f t="shared" si="798"/>
        <v>0</v>
      </c>
      <c r="CA255" s="478">
        <f t="shared" si="798"/>
        <v>0</v>
      </c>
      <c r="CB255" s="478">
        <f t="shared" si="798"/>
        <v>0</v>
      </c>
      <c r="CC255" s="478">
        <f t="shared" si="798"/>
        <v>0</v>
      </c>
      <c r="CD255" s="479"/>
    </row>
    <row r="256" spans="2:82" x14ac:dyDescent="0.2">
      <c r="B256" s="56"/>
      <c r="C256" s="7"/>
      <c r="D256" s="8"/>
      <c r="E256" s="9"/>
      <c r="F256" s="60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107"/>
      <c r="S256" s="7"/>
      <c r="T256" s="8"/>
      <c r="U256" s="9"/>
      <c r="V256" s="278"/>
      <c r="W256" s="279"/>
      <c r="X256" s="279"/>
      <c r="Y256" s="279"/>
      <c r="Z256" s="279"/>
      <c r="AA256" s="279"/>
      <c r="AB256" s="279"/>
      <c r="AC256" s="279"/>
      <c r="AD256" s="279"/>
      <c r="AE256" s="279"/>
      <c r="AF256" s="279"/>
      <c r="AG256" s="279"/>
      <c r="AH256" s="280"/>
      <c r="AI256" s="7"/>
      <c r="AJ256" s="8"/>
      <c r="AK256" s="9"/>
      <c r="AL256" s="390"/>
      <c r="AM256" s="391"/>
      <c r="AN256" s="391"/>
      <c r="AO256" s="391"/>
      <c r="AP256" s="391"/>
      <c r="AQ256" s="391"/>
      <c r="AR256" s="391"/>
      <c r="AS256" s="391"/>
      <c r="AT256" s="391"/>
      <c r="AU256" s="391"/>
      <c r="AV256" s="391"/>
      <c r="AW256" s="391"/>
      <c r="AX256" s="392"/>
      <c r="AY256" s="7"/>
      <c r="AZ256" s="8"/>
      <c r="BA256" s="9"/>
      <c r="BB256" s="480"/>
      <c r="BC256" s="481"/>
      <c r="BD256" s="481"/>
      <c r="BE256" s="481"/>
      <c r="BF256" s="481"/>
      <c r="BG256" s="481"/>
      <c r="BH256" s="481"/>
      <c r="BI256" s="481"/>
      <c r="BJ256" s="481"/>
      <c r="BK256" s="481"/>
      <c r="BL256" s="481"/>
      <c r="BM256" s="481"/>
      <c r="BN256" s="482"/>
      <c r="BO256" s="7"/>
      <c r="BP256" s="8"/>
      <c r="BQ256" s="9"/>
      <c r="BR256" s="480"/>
      <c r="BS256" s="481"/>
      <c r="BT256" s="481"/>
      <c r="BU256" s="481"/>
      <c r="BV256" s="481"/>
      <c r="BW256" s="481"/>
      <c r="BX256" s="481"/>
      <c r="BY256" s="481"/>
      <c r="BZ256" s="481"/>
      <c r="CA256" s="481"/>
      <c r="CB256" s="481"/>
      <c r="CC256" s="481"/>
      <c r="CD256" s="482"/>
    </row>
    <row r="257" spans="2:82" x14ac:dyDescent="0.2">
      <c r="B257" s="56" t="s">
        <v>106</v>
      </c>
      <c r="C257" s="7" t="s">
        <v>107</v>
      </c>
      <c r="D257" s="26">
        <v>0</v>
      </c>
      <c r="E257" s="143"/>
      <c r="F257" s="54">
        <f>D257</f>
        <v>0</v>
      </c>
      <c r="G257" s="55">
        <f t="shared" ref="G257:Q257" si="799">F225</f>
        <v>0</v>
      </c>
      <c r="H257" s="55">
        <f t="shared" si="799"/>
        <v>0</v>
      </c>
      <c r="I257" s="55">
        <f t="shared" si="799"/>
        <v>0</v>
      </c>
      <c r="J257" s="55">
        <f t="shared" si="799"/>
        <v>0</v>
      </c>
      <c r="K257" s="55">
        <f t="shared" si="799"/>
        <v>0</v>
      </c>
      <c r="L257" s="55">
        <f>K225</f>
        <v>0</v>
      </c>
      <c r="M257" s="55">
        <f t="shared" si="799"/>
        <v>0</v>
      </c>
      <c r="N257" s="55">
        <f t="shared" si="799"/>
        <v>0</v>
      </c>
      <c r="O257" s="55">
        <f t="shared" si="799"/>
        <v>0</v>
      </c>
      <c r="P257" s="55">
        <f t="shared" si="799"/>
        <v>-500</v>
      </c>
      <c r="Q257" s="55">
        <f t="shared" si="799"/>
        <v>-1000</v>
      </c>
      <c r="R257" s="105"/>
      <c r="S257" s="7" t="s">
        <v>107</v>
      </c>
      <c r="T257" s="26">
        <v>4747411</v>
      </c>
      <c r="U257" s="143"/>
      <c r="V257" s="272">
        <f>T257</f>
        <v>4747411</v>
      </c>
      <c r="W257" s="273">
        <f t="shared" ref="W257:AG257" si="800">V225</f>
        <v>4746611</v>
      </c>
      <c r="X257" s="273">
        <f t="shared" si="800"/>
        <v>4745811</v>
      </c>
      <c r="Y257" s="273">
        <f t="shared" si="800"/>
        <v>4745011</v>
      </c>
      <c r="Z257" s="273">
        <f t="shared" si="800"/>
        <v>4717344.333333333</v>
      </c>
      <c r="AA257" s="273">
        <f t="shared" si="800"/>
        <v>4689677.666666666</v>
      </c>
      <c r="AB257" s="273">
        <f t="shared" si="800"/>
        <v>4662010.9999999991</v>
      </c>
      <c r="AC257" s="273">
        <f t="shared" si="800"/>
        <v>4590997.666666666</v>
      </c>
      <c r="AD257" s="273">
        <f t="shared" si="800"/>
        <v>4514931.333333333</v>
      </c>
      <c r="AE257" s="273">
        <f t="shared" si="800"/>
        <v>4438865</v>
      </c>
      <c r="AF257" s="273">
        <f t="shared" si="800"/>
        <v>4319576.8233333332</v>
      </c>
      <c r="AG257" s="273">
        <f t="shared" si="800"/>
        <v>4201254.6231666664</v>
      </c>
      <c r="AH257" s="274"/>
      <c r="AI257" s="7" t="s">
        <v>107</v>
      </c>
      <c r="AJ257" s="26">
        <f>AH259</f>
        <v>4083748.7663749997</v>
      </c>
      <c r="AK257" s="143"/>
      <c r="AL257" s="384">
        <f>AJ257</f>
        <v>4083748.7663749997</v>
      </c>
      <c r="AM257" s="385">
        <f t="shared" ref="AM257:AW257" si="801">AL225</f>
        <v>3831167.306483333</v>
      </c>
      <c r="AN257" s="385">
        <f t="shared" si="801"/>
        <v>3644677.8306947914</v>
      </c>
      <c r="AO257" s="385">
        <f t="shared" si="801"/>
        <v>3506727.871846484</v>
      </c>
      <c r="AP257" s="385">
        <f t="shared" si="801"/>
        <v>3405610.1652208818</v>
      </c>
      <c r="AQ257" s="385">
        <f t="shared" si="801"/>
        <v>3332444.8720401465</v>
      </c>
      <c r="AR257" s="385">
        <f t="shared" si="801"/>
        <v>3280501.0485236701</v>
      </c>
      <c r="AS257" s="385">
        <f t="shared" si="801"/>
        <v>3222727.4865800864</v>
      </c>
      <c r="AT257" s="385">
        <f t="shared" si="801"/>
        <v>3177241.7355294507</v>
      </c>
      <c r="AU257" s="385">
        <f t="shared" si="801"/>
        <v>3141267.4459601445</v>
      </c>
      <c r="AV257" s="385">
        <f t="shared" si="801"/>
        <v>3112541.4327870016</v>
      </c>
      <c r="AW257" s="385">
        <f t="shared" si="801"/>
        <v>3089479.1862605014</v>
      </c>
      <c r="AX257" s="386"/>
      <c r="AY257" s="7" t="s">
        <v>107</v>
      </c>
      <c r="AZ257" s="26">
        <f>AX259</f>
        <v>3070779.0697498135</v>
      </c>
      <c r="BA257" s="143"/>
      <c r="BB257" s="474">
        <f>AZ257</f>
        <v>3070779.0697498135</v>
      </c>
      <c r="BC257" s="475">
        <f t="shared" ref="BC257:BM257" si="802">BB225</f>
        <v>2433611.5000751838</v>
      </c>
      <c r="BD257" s="475">
        <f t="shared" si="802"/>
        <v>1934341.2545404388</v>
      </c>
      <c r="BE257" s="475">
        <f t="shared" si="802"/>
        <v>1539492.1508530921</v>
      </c>
      <c r="BF257" s="475">
        <f t="shared" si="802"/>
        <v>1223865.7738822193</v>
      </c>
      <c r="BG257" s="475">
        <f t="shared" si="802"/>
        <v>968397.85765076149</v>
      </c>
      <c r="BH257" s="475">
        <f t="shared" si="802"/>
        <v>758729.15532879124</v>
      </c>
      <c r="BI257" s="475">
        <f t="shared" si="802"/>
        <v>584014.48857762292</v>
      </c>
      <c r="BJ257" s="475">
        <f t="shared" si="802"/>
        <v>435804.51097590593</v>
      </c>
      <c r="BK257" s="475">
        <f t="shared" si="802"/>
        <v>308065.64447995927</v>
      </c>
      <c r="BL257" s="475">
        <f t="shared" si="802"/>
        <v>196147.72443906148</v>
      </c>
      <c r="BM257" s="475">
        <f t="shared" si="802"/>
        <v>96353.969908831525</v>
      </c>
      <c r="BN257" s="476"/>
      <c r="BO257" s="7" t="s">
        <v>107</v>
      </c>
      <c r="BP257" s="26">
        <f>BN259</f>
        <v>6000.4249879356939</v>
      </c>
      <c r="BQ257" s="143"/>
      <c r="BR257" s="474">
        <f>BP257</f>
        <v>6000.4249879356939</v>
      </c>
      <c r="BS257" s="475">
        <f t="shared" ref="BS257:BX257" si="803">BR225</f>
        <v>44832.892749513383</v>
      </c>
      <c r="BT257" s="475">
        <f t="shared" si="803"/>
        <v>216992.24228672707</v>
      </c>
      <c r="BU257" s="475">
        <f t="shared" si="803"/>
        <v>490578.3020401221</v>
      </c>
      <c r="BV257" s="475">
        <f t="shared" si="803"/>
        <v>841406.99540767632</v>
      </c>
      <c r="BW257" s="475">
        <f t="shared" si="803"/>
        <v>1251219.7377376198</v>
      </c>
      <c r="BX257" s="475">
        <f t="shared" si="803"/>
        <v>1706191.0813221531</v>
      </c>
      <c r="BY257" s="475">
        <f>BX225</f>
        <v>2195853.614904453</v>
      </c>
      <c r="BZ257" s="475">
        <f>BY225</f>
        <v>2712036.4424222992</v>
      </c>
      <c r="CA257" s="475">
        <f>BZ225</f>
        <v>3248882.6495337477</v>
      </c>
      <c r="CB257" s="475">
        <f>CA225</f>
        <v>3801814.7874395992</v>
      </c>
      <c r="CC257" s="475">
        <f>CB225</f>
        <v>4367222.0283530522</v>
      </c>
      <c r="CD257" s="476"/>
    </row>
    <row r="258" spans="2:82" x14ac:dyDescent="0.2">
      <c r="B258" s="56" t="s">
        <v>108</v>
      </c>
      <c r="C258" s="7"/>
      <c r="D258" s="8"/>
      <c r="E258" s="9"/>
      <c r="F258" s="68">
        <f>F245+F249+F255</f>
        <v>0</v>
      </c>
      <c r="G258" s="69">
        <f t="shared" ref="G258:Q258" si="804">G245+G249+G255</f>
        <v>0</v>
      </c>
      <c r="H258" s="69">
        <f t="shared" si="804"/>
        <v>0</v>
      </c>
      <c r="I258" s="69">
        <f t="shared" si="804"/>
        <v>0</v>
      </c>
      <c r="J258" s="69">
        <f t="shared" si="804"/>
        <v>0</v>
      </c>
      <c r="K258" s="69">
        <f t="shared" si="804"/>
        <v>0</v>
      </c>
      <c r="L258" s="69">
        <f>L245+L249+L255</f>
        <v>0</v>
      </c>
      <c r="M258" s="69">
        <f t="shared" si="804"/>
        <v>0</v>
      </c>
      <c r="N258" s="69">
        <f t="shared" si="804"/>
        <v>0</v>
      </c>
      <c r="O258" s="69">
        <f t="shared" si="804"/>
        <v>-500</v>
      </c>
      <c r="P258" s="69">
        <f t="shared" si="804"/>
        <v>-500</v>
      </c>
      <c r="Q258" s="69">
        <f t="shared" si="804"/>
        <v>-500</v>
      </c>
      <c r="R258" s="105"/>
      <c r="S258" s="7"/>
      <c r="T258" s="8"/>
      <c r="U258" s="9"/>
      <c r="V258" s="283">
        <f>V245+V249+V255</f>
        <v>-800</v>
      </c>
      <c r="W258" s="284">
        <f t="shared" ref="W258:AG258" si="805">W245+W249+W255</f>
        <v>-800</v>
      </c>
      <c r="X258" s="284">
        <f t="shared" si="805"/>
        <v>-800</v>
      </c>
      <c r="Y258" s="284">
        <f t="shared" si="805"/>
        <v>-27666.666666666672</v>
      </c>
      <c r="Z258" s="284">
        <f t="shared" si="805"/>
        <v>-27666.666666666672</v>
      </c>
      <c r="AA258" s="284">
        <f t="shared" si="805"/>
        <v>-27666.666666666672</v>
      </c>
      <c r="AB258" s="284">
        <f t="shared" si="805"/>
        <v>-71013.333333333343</v>
      </c>
      <c r="AC258" s="284">
        <f t="shared" si="805"/>
        <v>-76066.333333333343</v>
      </c>
      <c r="AD258" s="284">
        <f t="shared" si="805"/>
        <v>-76066.333333333343</v>
      </c>
      <c r="AE258" s="284">
        <f t="shared" si="805"/>
        <v>-119288.17666666667</v>
      </c>
      <c r="AF258" s="284">
        <f t="shared" si="805"/>
        <v>-118322.20016666668</v>
      </c>
      <c r="AG258" s="284">
        <f t="shared" si="805"/>
        <v>-117505.85679166667</v>
      </c>
      <c r="AH258" s="274"/>
      <c r="AI258" s="7"/>
      <c r="AJ258" s="8"/>
      <c r="AK258" s="9"/>
      <c r="AL258" s="395">
        <f t="shared" ref="AL258:AV258" si="806">AL245+AL249+AL255</f>
        <v>-252581.45989166669</v>
      </c>
      <c r="AM258" s="396">
        <f t="shared" si="806"/>
        <v>-186489.47578854163</v>
      </c>
      <c r="AN258" s="396">
        <f t="shared" si="806"/>
        <v>-137949.95884830729</v>
      </c>
      <c r="AO258" s="396">
        <f t="shared" si="806"/>
        <v>-101117.7066256023</v>
      </c>
      <c r="AP258" s="396">
        <f t="shared" si="806"/>
        <v>-73165.293180735258</v>
      </c>
      <c r="AQ258" s="396">
        <f t="shared" si="806"/>
        <v>-51943.823516476667</v>
      </c>
      <c r="AR258" s="396">
        <f t="shared" si="806"/>
        <v>-57773.561943583773</v>
      </c>
      <c r="AS258" s="396">
        <f t="shared" si="806"/>
        <v>-45485.751050635765</v>
      </c>
      <c r="AT258" s="396">
        <f t="shared" si="806"/>
        <v>-35974.289569306187</v>
      </c>
      <c r="AU258" s="396">
        <f t="shared" si="806"/>
        <v>-28726.01317314303</v>
      </c>
      <c r="AV258" s="396">
        <f t="shared" si="806"/>
        <v>-23062.24652650021</v>
      </c>
      <c r="AW258" s="396">
        <f>AW245+AW249+AW255</f>
        <v>-18700.116510687629</v>
      </c>
      <c r="AX258" s="386"/>
      <c r="AY258" s="7"/>
      <c r="AZ258" s="8"/>
      <c r="BA258" s="9"/>
      <c r="BB258" s="485">
        <f t="shared" ref="BB258:BM258" si="807">BB245+BB249+BB255</f>
        <v>-637167.56967462949</v>
      </c>
      <c r="BC258" s="486">
        <f t="shared" si="807"/>
        <v>-499270.24553474505</v>
      </c>
      <c r="BD258" s="486">
        <f t="shared" si="807"/>
        <v>-394849.10368734668</v>
      </c>
      <c r="BE258" s="486">
        <f t="shared" si="807"/>
        <v>-315626.37697087275</v>
      </c>
      <c r="BF258" s="486">
        <f t="shared" si="807"/>
        <v>-255467.91623145784</v>
      </c>
      <c r="BG258" s="486">
        <f t="shared" si="807"/>
        <v>-209668.70232197025</v>
      </c>
      <c r="BH258" s="486">
        <f>BH245+BH249+BH255</f>
        <v>-174714.66675116832</v>
      </c>
      <c r="BI258" s="486">
        <f t="shared" si="807"/>
        <v>-148209.97760171699</v>
      </c>
      <c r="BJ258" s="486">
        <f t="shared" si="807"/>
        <v>-127738.86649594666</v>
      </c>
      <c r="BK258" s="486">
        <f t="shared" si="807"/>
        <v>-111917.92004089779</v>
      </c>
      <c r="BL258" s="486">
        <f t="shared" si="807"/>
        <v>-99793.754530229955</v>
      </c>
      <c r="BM258" s="486">
        <f t="shared" si="807"/>
        <v>-90353.544920895831</v>
      </c>
      <c r="BN258" s="476"/>
      <c r="BO258" s="7"/>
      <c r="BP258" s="8"/>
      <c r="BQ258" s="9"/>
      <c r="BR258" s="485">
        <f t="shared" ref="BR258:CC258" si="808">BR245+BR249+BR255</f>
        <v>38832.467761577689</v>
      </c>
      <c r="BS258" s="486">
        <f t="shared" si="808"/>
        <v>172159.34953721368</v>
      </c>
      <c r="BT258" s="486">
        <f t="shared" si="808"/>
        <v>273586.05975339503</v>
      </c>
      <c r="BU258" s="486">
        <f t="shared" si="808"/>
        <v>350828.69336755422</v>
      </c>
      <c r="BV258" s="486">
        <f t="shared" si="808"/>
        <v>409812.74232994334</v>
      </c>
      <c r="BW258" s="486">
        <f t="shared" si="808"/>
        <v>454971.34358453343</v>
      </c>
      <c r="BX258" s="486">
        <f t="shared" si="808"/>
        <v>489662.53358229983</v>
      </c>
      <c r="BY258" s="486">
        <f t="shared" si="808"/>
        <v>516182.82751784625</v>
      </c>
      <c r="BZ258" s="486">
        <f t="shared" si="808"/>
        <v>536846.20711144863</v>
      </c>
      <c r="CA258" s="486">
        <f t="shared" si="808"/>
        <v>552932.13790585136</v>
      </c>
      <c r="CB258" s="486">
        <f t="shared" si="808"/>
        <v>565407.24091345316</v>
      </c>
      <c r="CC258" s="486">
        <f t="shared" si="808"/>
        <v>575236.38572010456</v>
      </c>
      <c r="CD258" s="476"/>
    </row>
    <row r="259" spans="2:82" x14ac:dyDescent="0.2">
      <c r="B259" s="57" t="s">
        <v>109</v>
      </c>
      <c r="C259" s="25"/>
      <c r="D259" s="33"/>
      <c r="E259" s="76"/>
      <c r="F259" s="58">
        <f>F257+F258</f>
        <v>0</v>
      </c>
      <c r="G259" s="59">
        <f t="shared" ref="G259:Q259" si="809">G257+G258</f>
        <v>0</v>
      </c>
      <c r="H259" s="59">
        <f t="shared" si="809"/>
        <v>0</v>
      </c>
      <c r="I259" s="59">
        <f t="shared" si="809"/>
        <v>0</v>
      </c>
      <c r="J259" s="59">
        <f t="shared" si="809"/>
        <v>0</v>
      </c>
      <c r="K259" s="59">
        <f t="shared" si="809"/>
        <v>0</v>
      </c>
      <c r="L259" s="59">
        <f>L257+L258</f>
        <v>0</v>
      </c>
      <c r="M259" s="59">
        <f t="shared" si="809"/>
        <v>0</v>
      </c>
      <c r="N259" s="59">
        <f t="shared" si="809"/>
        <v>0</v>
      </c>
      <c r="O259" s="59">
        <f t="shared" si="809"/>
        <v>-500</v>
      </c>
      <c r="P259" s="59">
        <f t="shared" si="809"/>
        <v>-1000</v>
      </c>
      <c r="Q259" s="59">
        <f t="shared" si="809"/>
        <v>-1500</v>
      </c>
      <c r="R259" s="106">
        <f>Q259</f>
        <v>-1500</v>
      </c>
      <c r="S259" s="25"/>
      <c r="T259" s="33"/>
      <c r="U259" s="76"/>
      <c r="V259" s="275">
        <f t="shared" ref="V259:AG259" si="810">V257+V258</f>
        <v>4746611</v>
      </c>
      <c r="W259" s="276">
        <f t="shared" si="810"/>
        <v>4745811</v>
      </c>
      <c r="X259" s="276">
        <f>X257+X258</f>
        <v>4745011</v>
      </c>
      <c r="Y259" s="276">
        <f t="shared" si="810"/>
        <v>4717344.333333333</v>
      </c>
      <c r="Z259" s="276">
        <f t="shared" si="810"/>
        <v>4689677.666666666</v>
      </c>
      <c r="AA259" s="276">
        <f t="shared" si="810"/>
        <v>4662010.9999999991</v>
      </c>
      <c r="AB259" s="276">
        <f t="shared" si="810"/>
        <v>4590997.666666666</v>
      </c>
      <c r="AC259" s="276">
        <f t="shared" si="810"/>
        <v>4514931.333333333</v>
      </c>
      <c r="AD259" s="276">
        <f t="shared" si="810"/>
        <v>4438865</v>
      </c>
      <c r="AE259" s="276">
        <f t="shared" si="810"/>
        <v>4319576.8233333332</v>
      </c>
      <c r="AF259" s="276">
        <f t="shared" si="810"/>
        <v>4201254.6231666664</v>
      </c>
      <c r="AG259" s="276">
        <f t="shared" si="810"/>
        <v>4083748.7663749997</v>
      </c>
      <c r="AH259" s="277">
        <f>AG259</f>
        <v>4083748.7663749997</v>
      </c>
      <c r="AI259" s="25"/>
      <c r="AJ259" s="33"/>
      <c r="AK259" s="76"/>
      <c r="AL259" s="387">
        <f t="shared" ref="AL259:AW259" si="811">AL257+AL258</f>
        <v>3831167.306483333</v>
      </c>
      <c r="AM259" s="388">
        <f t="shared" si="811"/>
        <v>3644677.8306947914</v>
      </c>
      <c r="AN259" s="388">
        <f t="shared" si="811"/>
        <v>3506727.871846484</v>
      </c>
      <c r="AO259" s="388">
        <f t="shared" si="811"/>
        <v>3405610.1652208818</v>
      </c>
      <c r="AP259" s="388">
        <f t="shared" si="811"/>
        <v>3332444.8720401465</v>
      </c>
      <c r="AQ259" s="388">
        <f t="shared" si="811"/>
        <v>3280501.0485236701</v>
      </c>
      <c r="AR259" s="388">
        <f t="shared" si="811"/>
        <v>3222727.4865800864</v>
      </c>
      <c r="AS259" s="388">
        <f t="shared" si="811"/>
        <v>3177241.7355294507</v>
      </c>
      <c r="AT259" s="388">
        <f t="shared" si="811"/>
        <v>3141267.4459601445</v>
      </c>
      <c r="AU259" s="388">
        <f t="shared" si="811"/>
        <v>3112541.4327870016</v>
      </c>
      <c r="AV259" s="388">
        <f t="shared" si="811"/>
        <v>3089479.1862605014</v>
      </c>
      <c r="AW259" s="388">
        <f t="shared" si="811"/>
        <v>3070779.0697498135</v>
      </c>
      <c r="AX259" s="389">
        <f>AW259</f>
        <v>3070779.0697498135</v>
      </c>
      <c r="AY259" s="25"/>
      <c r="AZ259" s="33"/>
      <c r="BA259" s="76"/>
      <c r="BB259" s="477">
        <f t="shared" ref="BB259:BM259" si="812">BB257+BB258</f>
        <v>2433611.5000751838</v>
      </c>
      <c r="BC259" s="478">
        <f t="shared" si="812"/>
        <v>1934341.2545404388</v>
      </c>
      <c r="BD259" s="478">
        <f t="shared" si="812"/>
        <v>1539492.1508530921</v>
      </c>
      <c r="BE259" s="478">
        <f t="shared" si="812"/>
        <v>1223865.7738822193</v>
      </c>
      <c r="BF259" s="478">
        <f t="shared" si="812"/>
        <v>968397.85765076149</v>
      </c>
      <c r="BG259" s="478">
        <f t="shared" si="812"/>
        <v>758729.15532879124</v>
      </c>
      <c r="BH259" s="478">
        <f t="shared" si="812"/>
        <v>584014.48857762292</v>
      </c>
      <c r="BI259" s="478">
        <f t="shared" si="812"/>
        <v>435804.51097590593</v>
      </c>
      <c r="BJ259" s="478">
        <f t="shared" si="812"/>
        <v>308065.64447995927</v>
      </c>
      <c r="BK259" s="478">
        <f t="shared" si="812"/>
        <v>196147.72443906148</v>
      </c>
      <c r="BL259" s="478">
        <f t="shared" si="812"/>
        <v>96353.969908831525</v>
      </c>
      <c r="BM259" s="478">
        <f t="shared" si="812"/>
        <v>6000.4249879356939</v>
      </c>
      <c r="BN259" s="479">
        <f>BM259</f>
        <v>6000.4249879356939</v>
      </c>
      <c r="BO259" s="25"/>
      <c r="BP259" s="33"/>
      <c r="BQ259" s="76"/>
      <c r="BR259" s="477">
        <f t="shared" ref="BR259:BX259" si="813">BR257+BR258</f>
        <v>44832.892749513383</v>
      </c>
      <c r="BS259" s="478">
        <f t="shared" si="813"/>
        <v>216992.24228672707</v>
      </c>
      <c r="BT259" s="478">
        <f t="shared" si="813"/>
        <v>490578.3020401221</v>
      </c>
      <c r="BU259" s="478">
        <f t="shared" si="813"/>
        <v>841406.99540767632</v>
      </c>
      <c r="BV259" s="478">
        <f t="shared" si="813"/>
        <v>1251219.7377376198</v>
      </c>
      <c r="BW259" s="478">
        <f t="shared" si="813"/>
        <v>1706191.0813221531</v>
      </c>
      <c r="BX259" s="478">
        <f t="shared" si="813"/>
        <v>2195853.614904453</v>
      </c>
      <c r="BY259" s="478">
        <f>BY257+BY258</f>
        <v>2712036.4424222992</v>
      </c>
      <c r="BZ259" s="478">
        <f>BZ257+BZ258</f>
        <v>3248882.6495337477</v>
      </c>
      <c r="CA259" s="478">
        <f>CA257+CA258</f>
        <v>3801814.7874395992</v>
      </c>
      <c r="CB259" s="478">
        <f>CB257+CB258</f>
        <v>4367222.0283530522</v>
      </c>
      <c r="CC259" s="478">
        <f>CC257+CC258</f>
        <v>4942458.4140731571</v>
      </c>
      <c r="CD259" s="479">
        <f>CC259</f>
        <v>4942458.4140731571</v>
      </c>
    </row>
    <row r="260" spans="2:82" x14ac:dyDescent="0.2">
      <c r="CD260" s="518"/>
    </row>
    <row r="267" spans="2:82" x14ac:dyDescent="0.2">
      <c r="Q267" s="500"/>
    </row>
    <row r="269" spans="2:82" x14ac:dyDescent="0.2">
      <c r="B269"/>
      <c r="C269"/>
      <c r="D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</row>
    <row r="270" spans="2:82" x14ac:dyDescent="0.2">
      <c r="B270"/>
      <c r="C270"/>
      <c r="D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</row>
    <row r="282" spans="2:50" x14ac:dyDescent="0.2">
      <c r="B282"/>
      <c r="C282"/>
      <c r="D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</row>
    <row r="283" spans="2:50" x14ac:dyDescent="0.2">
      <c r="B283"/>
      <c r="C283"/>
      <c r="D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</row>
    <row r="284" spans="2:50" x14ac:dyDescent="0.2">
      <c r="B284"/>
      <c r="C284"/>
      <c r="D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</row>
    <row r="285" spans="2:50" x14ac:dyDescent="0.2">
      <c r="B285"/>
      <c r="C285"/>
      <c r="D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</row>
    <row r="286" spans="2:50" x14ac:dyDescent="0.2">
      <c r="B286"/>
      <c r="C286"/>
      <c r="D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</row>
    <row r="288" spans="2:50" x14ac:dyDescent="0.2">
      <c r="B288"/>
      <c r="C288"/>
      <c r="D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</row>
    <row r="289" spans="2:50" x14ac:dyDescent="0.2">
      <c r="B289"/>
      <c r="C289"/>
      <c r="D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</row>
    <row r="290" spans="2:50" x14ac:dyDescent="0.2">
      <c r="B290"/>
      <c r="C290"/>
      <c r="D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</row>
    <row r="291" spans="2:50" x14ac:dyDescent="0.2">
      <c r="B291"/>
      <c r="C291"/>
      <c r="D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</row>
    <row r="292" spans="2:50" x14ac:dyDescent="0.2">
      <c r="B292"/>
      <c r="C292"/>
      <c r="D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</row>
    <row r="293" spans="2:50" x14ac:dyDescent="0.2">
      <c r="B293"/>
      <c r="C293"/>
      <c r="D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</row>
    <row r="294" spans="2:50" x14ac:dyDescent="0.2">
      <c r="B294"/>
      <c r="C294"/>
      <c r="D294"/>
      <c r="F294" s="1">
        <v>4</v>
      </c>
      <c r="G294" s="1" t="s">
        <v>170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</row>
    <row r="295" spans="2:50" x14ac:dyDescent="0.2">
      <c r="B295"/>
      <c r="C295"/>
      <c r="D295"/>
      <c r="F295" s="1">
        <v>5</v>
      </c>
      <c r="G295" s="1" t="s">
        <v>168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</row>
    <row r="296" spans="2:50" x14ac:dyDescent="0.2">
      <c r="B296"/>
      <c r="C296"/>
      <c r="D296"/>
      <c r="F296" s="1">
        <v>6</v>
      </c>
      <c r="H296" s="1" t="s">
        <v>169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</row>
    <row r="297" spans="2:50" x14ac:dyDescent="0.2">
      <c r="B297"/>
      <c r="C297"/>
      <c r="D297"/>
      <c r="F297" s="1">
        <v>7</v>
      </c>
      <c r="G297" s="1" t="s">
        <v>171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</row>
    <row r="298" spans="2:50" x14ac:dyDescent="0.2">
      <c r="B298"/>
      <c r="C298"/>
      <c r="D298"/>
      <c r="E298"/>
      <c r="F298" s="1">
        <v>8</v>
      </c>
      <c r="G298" s="1" t="s">
        <v>172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</row>
    <row r="299" spans="2:50" x14ac:dyDescent="0.2">
      <c r="B299"/>
      <c r="C299"/>
      <c r="D299"/>
      <c r="E299"/>
      <c r="F299" s="1">
        <v>9</v>
      </c>
      <c r="G299" s="1" t="s">
        <v>173</v>
      </c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2:50" x14ac:dyDescent="0.2">
      <c r="B300"/>
      <c r="C300"/>
      <c r="D300"/>
      <c r="E300"/>
      <c r="F300" s="1">
        <v>10</v>
      </c>
      <c r="G300" s="1" t="s">
        <v>174</v>
      </c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2:50" x14ac:dyDescent="0.2">
      <c r="B301"/>
      <c r="C301"/>
      <c r="D301"/>
      <c r="E301"/>
      <c r="F301" s="1">
        <v>11</v>
      </c>
      <c r="G301" s="1" t="s">
        <v>175</v>
      </c>
      <c r="H301" s="1" t="s">
        <v>178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3" spans="2:50" x14ac:dyDescent="0.2">
      <c r="B303"/>
      <c r="C303"/>
      <c r="D303"/>
      <c r="E303"/>
      <c r="G303" s="1" t="s">
        <v>176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2:50" x14ac:dyDescent="0.2">
      <c r="B304"/>
      <c r="C304"/>
      <c r="D304"/>
      <c r="E304"/>
      <c r="G304" s="1" t="s">
        <v>177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4"/>
  <sheetViews>
    <sheetView tabSelected="1" topLeftCell="B7" workbookViewId="0">
      <selection activeCell="H31" sqref="H31"/>
    </sheetView>
  </sheetViews>
  <sheetFormatPr baseColWidth="10" defaultRowHeight="16" x14ac:dyDescent="0.2"/>
  <cols>
    <col min="1" max="1" width="10.83203125" style="109"/>
    <col min="2" max="2" width="37.5" style="109" bestFit="1" customWidth="1"/>
    <col min="3" max="3" width="32.83203125" style="109" customWidth="1"/>
    <col min="4" max="4" width="37.83203125" style="109" bestFit="1" customWidth="1"/>
    <col min="5" max="5" width="21" style="109" bestFit="1" customWidth="1"/>
    <col min="6" max="6" width="23.5" style="109" bestFit="1" customWidth="1"/>
    <col min="7" max="7" width="18.33203125" style="109" customWidth="1"/>
    <col min="8" max="8" width="17.6640625" style="109" customWidth="1"/>
    <col min="9" max="9" width="25.83203125" style="109" bestFit="1" customWidth="1"/>
    <col min="10" max="10" width="12.5" style="109" bestFit="1" customWidth="1"/>
    <col min="11" max="11" width="92.1640625" style="109" bestFit="1" customWidth="1"/>
    <col min="12" max="12" width="11.5" style="109" bestFit="1" customWidth="1"/>
    <col min="13" max="16384" width="10.83203125" style="109"/>
  </cols>
  <sheetData>
    <row r="1" spans="2:10" s="501" customFormat="1" x14ac:dyDescent="0.2"/>
    <row r="2" spans="2:10" s="501" customFormat="1" x14ac:dyDescent="0.2">
      <c r="B2" s="2" t="s">
        <v>119</v>
      </c>
      <c r="C2" s="110"/>
      <c r="D2" s="110"/>
      <c r="E2" s="110"/>
    </row>
    <row r="3" spans="2:10" x14ac:dyDescent="0.2">
      <c r="B3" s="2"/>
      <c r="C3" s="110"/>
      <c r="D3" s="110"/>
      <c r="E3" s="110"/>
    </row>
    <row r="4" spans="2:10" x14ac:dyDescent="0.2">
      <c r="B4" s="691" t="s">
        <v>116</v>
      </c>
      <c r="C4" s="691"/>
      <c r="D4" s="691"/>
      <c r="E4" s="691"/>
      <c r="F4" s="691"/>
      <c r="G4" s="691"/>
      <c r="H4" s="691"/>
    </row>
    <row r="5" spans="2:10" x14ac:dyDescent="0.2">
      <c r="B5" s="3"/>
      <c r="C5" s="111" t="s">
        <v>14</v>
      </c>
      <c r="D5" s="112" t="s">
        <v>15</v>
      </c>
      <c r="E5" s="113" t="s">
        <v>16</v>
      </c>
      <c r="F5" s="511" t="s">
        <v>187</v>
      </c>
      <c r="G5" s="658" t="s">
        <v>291</v>
      </c>
      <c r="H5" s="659" t="s">
        <v>293</v>
      </c>
    </row>
    <row r="6" spans="2:10" x14ac:dyDescent="0.2">
      <c r="B6" s="3" t="s">
        <v>111</v>
      </c>
      <c r="C6" s="176">
        <f>'Moderate Model'!AH92</f>
        <v>0</v>
      </c>
      <c r="D6" s="506">
        <f>'Moderate Model'!AX92</f>
        <v>1149439.7359389651</v>
      </c>
      <c r="E6" s="507">
        <f>'Moderate Model'!BN92</f>
        <v>6443126.0560047319</v>
      </c>
      <c r="F6" s="510">
        <f>'Moderate Model'!CD92</f>
        <v>20214984.226309538</v>
      </c>
      <c r="G6" s="649">
        <f>'Moderate Model'!CU85</f>
        <v>39178177.097980849</v>
      </c>
      <c r="H6" s="650">
        <f>'Moderate Model'!DL85</f>
        <v>83860957.380478844</v>
      </c>
    </row>
    <row r="7" spans="2:10" x14ac:dyDescent="0.2">
      <c r="B7" s="304" t="s">
        <v>292</v>
      </c>
      <c r="C7" s="176">
        <f>-'Moderate Model'!AH142+C8</f>
        <v>-301465.00000000006</v>
      </c>
      <c r="D7" s="506">
        <f>-'Moderate Model'!AX225+-'Moderate Model'!AX142</f>
        <v>-2059130.489095052</v>
      </c>
      <c r="E7" s="507">
        <f>-'Moderate Model'!BN225+-'Moderate Model'!BN142</f>
        <v>-7408663.4886957454</v>
      </c>
      <c r="F7" s="510">
        <f>-'Moderate Model'!CD142+-'Moderate Model'!CD225</f>
        <v>-16806562.778618753</v>
      </c>
      <c r="G7" s="649">
        <f>-'Moderate Model'!CU225+-'Moderate Model'!CU142</f>
        <v>-28589685.864703633</v>
      </c>
      <c r="H7" s="650">
        <f>-'Moderate Model'!DL142+-'Moderate Model'!DL225</f>
        <v>-55160987.455551967</v>
      </c>
    </row>
    <row r="8" spans="2:10" hidden="1" x14ac:dyDescent="0.2">
      <c r="B8" s="114" t="s">
        <v>115</v>
      </c>
      <c r="C8" s="176">
        <f>-'Moderate Model'!AH225</f>
        <v>-301465.00000000006</v>
      </c>
      <c r="D8" s="506">
        <f>-'Moderate Model'!AX225</f>
        <v>-1416996.3333333333</v>
      </c>
      <c r="E8" s="507">
        <f>-'Moderate Model'!BN225</f>
        <v>-3809938.333333333</v>
      </c>
      <c r="F8" s="510">
        <f>-'Moderate Model'!CD225</f>
        <v>-5533905</v>
      </c>
      <c r="G8" s="649">
        <f>-'Moderate Model'!CE225</f>
        <v>0</v>
      </c>
      <c r="H8" s="650">
        <f>-'Moderate Model'!CF225</f>
        <v>0</v>
      </c>
    </row>
    <row r="9" spans="2:10" x14ac:dyDescent="0.2">
      <c r="B9" s="114" t="s">
        <v>114</v>
      </c>
      <c r="C9" s="148">
        <f>'Moderate Model'!AH226</f>
        <v>-301465.00000000006</v>
      </c>
      <c r="D9" s="508">
        <f>'Moderate Model'!AX226</f>
        <v>-909690.75315608713</v>
      </c>
      <c r="E9" s="509">
        <f>'Moderate Model'!BN226</f>
        <v>-965537.4326910146</v>
      </c>
      <c r="F9" s="510">
        <f>'Moderate Model'!CD226</f>
        <v>3408421.4476907873</v>
      </c>
      <c r="G9" s="649">
        <f>'Moderate Model'!CU226</f>
        <v>10588491.23327722</v>
      </c>
      <c r="H9" s="650">
        <f>'Moderate Model'!DL226</f>
        <v>28699969.924926855</v>
      </c>
    </row>
    <row r="10" spans="2:10" x14ac:dyDescent="0.2">
      <c r="B10" s="24" t="s">
        <v>113</v>
      </c>
      <c r="C10" s="176">
        <f>'Moderate Model'!AH229</f>
        <v>-301465.00000000006</v>
      </c>
      <c r="D10" s="506">
        <f>'Moderate Model'!AX229</f>
        <v>-909690.75315608713</v>
      </c>
      <c r="E10" s="507">
        <f>'Moderate Model'!BN229</f>
        <v>-965537.4326910146</v>
      </c>
      <c r="F10" s="510">
        <f>'Moderate Model'!CD229</f>
        <v>3408421.4476907873</v>
      </c>
      <c r="G10" s="649">
        <f>'Moderate Model'!CU229</f>
        <v>10588491.23327722</v>
      </c>
      <c r="H10" s="650">
        <f>'Moderate Model'!DL229</f>
        <v>28699969.924926855</v>
      </c>
      <c r="I10" s="670"/>
    </row>
    <row r="11" spans="2:10" x14ac:dyDescent="0.2">
      <c r="B11" s="72"/>
      <c r="C11" s="110"/>
      <c r="D11" s="110"/>
      <c r="E11" s="110"/>
      <c r="G11" s="651"/>
      <c r="H11" s="651"/>
    </row>
    <row r="12" spans="2:10" x14ac:dyDescent="0.2">
      <c r="B12" s="692" t="s">
        <v>117</v>
      </c>
      <c r="C12" s="692"/>
      <c r="D12" s="692"/>
      <c r="E12" s="692"/>
      <c r="F12" s="692"/>
      <c r="G12" s="692"/>
      <c r="H12" s="692"/>
    </row>
    <row r="13" spans="2:10" x14ac:dyDescent="0.2">
      <c r="B13" s="570" t="s">
        <v>80</v>
      </c>
      <c r="C13" s="571">
        <f>'Moderate Model'!AH233</f>
        <v>-301465.00000000006</v>
      </c>
      <c r="D13" s="572">
        <f>'Moderate Model'!AX233</f>
        <v>-1211155.7531560874</v>
      </c>
      <c r="E13" s="573">
        <f>'Moderate Model'!BN233</f>
        <v>-2176693.1858471017</v>
      </c>
      <c r="F13" s="574">
        <f>'Moderate Model'!CD233</f>
        <v>1231728.261843686</v>
      </c>
      <c r="G13" s="652">
        <f>'Moderate Model'!CU233</f>
        <v>10588491.23327722</v>
      </c>
      <c r="H13" s="653">
        <f>'Moderate Model'!DL233</f>
        <v>28699969.924926855</v>
      </c>
    </row>
    <row r="14" spans="2:10" x14ac:dyDescent="0.2">
      <c r="B14" s="24" t="s">
        <v>85</v>
      </c>
      <c r="C14" s="513">
        <f>'Moderate Model'!AH237</f>
        <v>-271465.00000000006</v>
      </c>
      <c r="D14" s="514">
        <f>'Moderate Model'!AX237</f>
        <v>-1181155.7531560874</v>
      </c>
      <c r="E14" s="515">
        <f>'Moderate Model'!BN237</f>
        <v>-2146693.1858471017</v>
      </c>
      <c r="F14" s="510">
        <f>'Moderate Model'!CD237</f>
        <v>1261728.261843686</v>
      </c>
      <c r="G14" s="649">
        <f>'Moderate Model'!CU237</f>
        <v>10618491.23327722</v>
      </c>
      <c r="H14" s="650">
        <f>'Moderate Model'!DL237</f>
        <v>28729969.924926855</v>
      </c>
      <c r="J14" s="502"/>
    </row>
    <row r="15" spans="2:10" x14ac:dyDescent="0.2">
      <c r="B15" s="24" t="s">
        <v>89</v>
      </c>
      <c r="C15" s="513">
        <f>'Moderate Model'!AH241</f>
        <v>30000</v>
      </c>
      <c r="D15" s="514">
        <f>'Moderate Model'!AX241</f>
        <v>30000</v>
      </c>
      <c r="E15" s="515">
        <f>'Moderate Model'!BN241</f>
        <v>30000</v>
      </c>
      <c r="F15" s="510">
        <f>'Moderate Model'!CD241</f>
        <v>30000</v>
      </c>
      <c r="G15" s="649">
        <f>'Moderate Model'!CU241</f>
        <v>30000</v>
      </c>
      <c r="H15" s="650">
        <f>'Moderate Model'!DL241</f>
        <v>30000</v>
      </c>
    </row>
    <row r="16" spans="2:10" x14ac:dyDescent="0.2">
      <c r="B16" s="24" t="s">
        <v>92</v>
      </c>
      <c r="C16" s="513">
        <f>'Moderate Model'!AH245</f>
        <v>-301465.00000000006</v>
      </c>
      <c r="D16" s="514">
        <f>'Moderate Model'!AX245</f>
        <v>-909690.75315608713</v>
      </c>
      <c r="E16" s="515">
        <f>'Moderate Model'!BN245</f>
        <v>-965537.4326910146</v>
      </c>
      <c r="F16" s="510">
        <f>'Moderate Model'!CD245</f>
        <v>3408421.4476907873</v>
      </c>
      <c r="G16" s="649">
        <f>'Moderate Model'!CU245</f>
        <v>10588491.23327722</v>
      </c>
      <c r="H16" s="650">
        <f>'Moderate Model'!DL245</f>
        <v>28699969.924926855</v>
      </c>
    </row>
    <row r="17" spans="2:12" x14ac:dyDescent="0.2">
      <c r="B17" s="24" t="s">
        <v>118</v>
      </c>
      <c r="C17" s="513">
        <f>'Moderate Model'!AH246</f>
        <v>-271465.00000000006</v>
      </c>
      <c r="D17" s="514">
        <f>'Moderate Model'!AX246</f>
        <v>-879690.75315608713</v>
      </c>
      <c r="E17" s="515">
        <f>'Moderate Model'!BN246</f>
        <v>-935537.4326910146</v>
      </c>
      <c r="F17" s="510">
        <f>'Moderate Model'!CD246</f>
        <v>3438421.4476907873</v>
      </c>
      <c r="G17" s="649">
        <f>'Moderate Model'!CU246</f>
        <v>10618491.23327722</v>
      </c>
      <c r="H17" s="650">
        <f>'Moderate Model'!DL246</f>
        <v>28729969.924926855</v>
      </c>
      <c r="L17" s="402" t="e">
        <f>SUM(L18:L26)/3</f>
        <v>#DIV/0!</v>
      </c>
    </row>
    <row r="18" spans="2:12" x14ac:dyDescent="0.2">
      <c r="B18" s="57" t="s">
        <v>112</v>
      </c>
      <c r="C18" s="513">
        <f>'Moderate Model'!AH267</f>
        <v>-301465.00000000006</v>
      </c>
      <c r="D18" s="514">
        <f>'Moderate Model'!AX267</f>
        <v>-1211155.7531560874</v>
      </c>
      <c r="E18" s="515">
        <f>'Moderate Model'!BN267</f>
        <v>-2176693.1858471017</v>
      </c>
      <c r="F18" s="510">
        <f>'Moderate Model'!CD267</f>
        <v>1231728.261843686</v>
      </c>
      <c r="G18" s="649">
        <f>'Moderate Model'!CU267</f>
        <v>10588491.23327722</v>
      </c>
      <c r="H18" s="650">
        <f>'Moderate Model'!DL267</f>
        <v>28699969.924926855</v>
      </c>
      <c r="L18" s="402">
        <v>1</v>
      </c>
    </row>
    <row r="19" spans="2:12" x14ac:dyDescent="0.2">
      <c r="G19" s="651"/>
      <c r="H19" s="651"/>
      <c r="L19" s="402" t="e">
        <f>(('Moderate Model'!BN18-'Moderate Model'!AX18)/'Moderate Model'!AX18)*1</f>
        <v>#DIV/0!</v>
      </c>
    </row>
    <row r="20" spans="2:12" x14ac:dyDescent="0.2">
      <c r="B20" s="690" t="s">
        <v>218</v>
      </c>
      <c r="C20" s="690"/>
      <c r="D20" s="690"/>
      <c r="E20" s="690"/>
      <c r="F20" s="690"/>
      <c r="G20" s="651"/>
      <c r="H20" s="651"/>
      <c r="L20" s="402"/>
    </row>
    <row r="21" spans="2:12" x14ac:dyDescent="0.2">
      <c r="B21" s="603" t="s">
        <v>426</v>
      </c>
      <c r="C21" s="604">
        <f>'Moderate Model'!AH24</f>
        <v>0</v>
      </c>
      <c r="D21" s="605">
        <f>'Moderate Model'!AX24</f>
        <v>9134.1292317708339</v>
      </c>
      <c r="E21" s="606">
        <f>'Moderate Model'!BN24</f>
        <v>51190.89690277652</v>
      </c>
      <c r="F21" s="607">
        <f>'Moderate Model'!CD24</f>
        <v>160350.67501614359</v>
      </c>
      <c r="G21" s="654">
        <f>'Moderate Model'!CU24</f>
        <v>310527.64595531923</v>
      </c>
      <c r="H21" s="655">
        <f>'Moderate Model'!DL24</f>
        <v>664732.05936342431</v>
      </c>
      <c r="L21" s="402"/>
    </row>
    <row r="22" spans="2:12" x14ac:dyDescent="0.2">
      <c r="B22" s="603" t="s">
        <v>218</v>
      </c>
      <c r="C22" s="604">
        <f>'Moderate Model'!AH25</f>
        <v>0</v>
      </c>
      <c r="D22" s="605">
        <f>'Moderate Model'!AX25</f>
        <v>7036.666666666667</v>
      </c>
      <c r="E22" s="606">
        <f>'Moderate Model'!BN25</f>
        <v>36244.92753623188</v>
      </c>
      <c r="F22" s="607">
        <f>'Moderate Model'!CD25</f>
        <v>113699.65675057212</v>
      </c>
      <c r="G22" s="654">
        <f>'Moderate Model'!CU25</f>
        <v>195875.77399380808</v>
      </c>
      <c r="H22" s="655">
        <f>'Moderate Model'!DL25</f>
        <v>421056.0661764706</v>
      </c>
      <c r="L22" s="402"/>
    </row>
    <row r="23" spans="2:12" x14ac:dyDescent="0.2">
      <c r="B23" s="603" t="s">
        <v>239</v>
      </c>
      <c r="C23" s="604">
        <f>'Moderate Model'!AH26</f>
        <v>22.981995616868151</v>
      </c>
      <c r="D23" s="605">
        <f>'Moderate Model'!AX26</f>
        <v>58.078846581310977</v>
      </c>
      <c r="E23" s="606">
        <f>'Moderate Model'!BN26</f>
        <v>317.77347399198817</v>
      </c>
      <c r="F23" s="607">
        <f>'Moderate Model'!CD26</f>
        <v>1076.8048022037303</v>
      </c>
      <c r="G23" s="654">
        <f>'Moderate Model'!CU26</f>
        <v>1504.0037509738177</v>
      </c>
      <c r="H23" s="655">
        <f>'Moderate Model'!DL26</f>
        <v>3224.6865897133816</v>
      </c>
      <c r="L23" s="402"/>
    </row>
    <row r="24" spans="2:12" x14ac:dyDescent="0.2">
      <c r="B24" s="603" t="s">
        <v>240</v>
      </c>
      <c r="C24" s="608">
        <f t="shared" ref="C24:H24" si="0">(C21/C23)/12</f>
        <v>0</v>
      </c>
      <c r="D24" s="609">
        <f t="shared" si="0"/>
        <v>13.10593237961857</v>
      </c>
      <c r="E24" s="610">
        <f t="shared" si="0"/>
        <v>13.42436806207094</v>
      </c>
      <c r="F24" s="611">
        <f t="shared" si="0"/>
        <v>12.409450834541429</v>
      </c>
      <c r="G24" s="656">
        <f t="shared" si="0"/>
        <v>17.205611231258437</v>
      </c>
      <c r="H24" s="657">
        <f t="shared" si="0"/>
        <v>17.178208405427998</v>
      </c>
      <c r="L24" s="402"/>
    </row>
    <row r="25" spans="2:12" x14ac:dyDescent="0.2">
      <c r="L25" s="402"/>
    </row>
    <row r="26" spans="2:12" x14ac:dyDescent="0.2">
      <c r="B26" s="692" t="s">
        <v>184</v>
      </c>
      <c r="C26" s="692"/>
      <c r="D26" s="692"/>
      <c r="E26" s="557"/>
      <c r="I26" s="502"/>
      <c r="L26" s="402">
        <f>(('Moderate Model'!CD18-'Moderate Model'!BN18)/'Moderate Model'!BN18)*1</f>
        <v>30.835244888322048</v>
      </c>
    </row>
    <row r="27" spans="2:12" x14ac:dyDescent="0.2">
      <c r="B27" s="512" t="s">
        <v>185</v>
      </c>
      <c r="C27" s="646">
        <f>SUM('Moderate Model'!AL85:AN85)</f>
        <v>156775.79125000001</v>
      </c>
      <c r="D27" s="516"/>
      <c r="E27" s="110"/>
      <c r="I27" s="502"/>
    </row>
    <row r="28" spans="2:12" x14ac:dyDescent="0.2">
      <c r="B28" s="512" t="s">
        <v>290</v>
      </c>
      <c r="C28" s="516" t="s">
        <v>346</v>
      </c>
      <c r="D28" s="516" t="s">
        <v>347</v>
      </c>
      <c r="E28" s="110"/>
      <c r="I28" s="502"/>
    </row>
    <row r="29" spans="2:12" x14ac:dyDescent="0.2">
      <c r="B29" s="512" t="s">
        <v>294</v>
      </c>
      <c r="C29" s="516" t="s">
        <v>345</v>
      </c>
      <c r="D29" s="516" t="s">
        <v>344</v>
      </c>
      <c r="E29" s="110"/>
      <c r="F29" s="402"/>
      <c r="I29" s="502"/>
    </row>
    <row r="30" spans="2:12" x14ac:dyDescent="0.2">
      <c r="E30" s="110"/>
    </row>
    <row r="32" spans="2:12" x14ac:dyDescent="0.2">
      <c r="B32" s="692" t="s">
        <v>186</v>
      </c>
      <c r="C32" s="692"/>
      <c r="D32" s="692"/>
      <c r="E32" s="557"/>
    </row>
    <row r="33" spans="2:13" x14ac:dyDescent="0.2">
      <c r="B33" s="558" t="s">
        <v>180</v>
      </c>
      <c r="C33" s="638">
        <f>SUM('Moderate Model'!CX8+'Moderate Model'!CG8+'Moderate Model'!BP8+'Moderate Model'!AZ8+'Moderate Model'!AJ8)/5</f>
        <v>101</v>
      </c>
      <c r="D33" s="559"/>
      <c r="E33" s="110"/>
      <c r="L33" s="109" t="s">
        <v>183</v>
      </c>
    </row>
    <row r="34" spans="2:13" x14ac:dyDescent="0.2">
      <c r="B34" s="558" t="s">
        <v>181</v>
      </c>
      <c r="C34" s="560">
        <f>SUM('Moderate Model'!T9+'Moderate Model'!AJ9+'Moderate Model'!AZ9+'Moderate Model'!BP9+'Moderate Model'!CG9+'Moderate Model'!CX9)/6</f>
        <v>13.5</v>
      </c>
      <c r="D34" s="561" t="str">
        <f>ROUND(C34/1,0) &amp; " Organic users per 1 paid users"</f>
        <v>14 Organic users per 1 paid users</v>
      </c>
      <c r="E34" s="110"/>
      <c r="H34" s="504"/>
      <c r="I34" s="402"/>
      <c r="J34" s="505"/>
      <c r="K34" s="503"/>
      <c r="L34" s="505">
        <f>K34*J34</f>
        <v>0</v>
      </c>
      <c r="M34" s="505"/>
    </row>
    <row r="35" spans="2:13" x14ac:dyDescent="0.2">
      <c r="B35" s="558" t="s">
        <v>234</v>
      </c>
      <c r="C35" s="560">
        <v>0.9</v>
      </c>
      <c r="D35" s="561" t="s">
        <v>241</v>
      </c>
      <c r="E35" s="110"/>
      <c r="H35" s="504"/>
      <c r="I35" s="402"/>
      <c r="J35" s="505"/>
      <c r="K35" s="503"/>
      <c r="L35" s="505"/>
      <c r="M35" s="505"/>
    </row>
    <row r="36" spans="2:13" x14ac:dyDescent="0.2">
      <c r="B36" s="558" t="s">
        <v>244</v>
      </c>
      <c r="C36" s="560">
        <f>SUM('Moderate Model'!BO24+'Moderate Model'!CE24+'Moderate Model'!CV24+'Moderate Model'!DM24)/4</f>
        <v>2.2034917997834862</v>
      </c>
      <c r="D36" s="561" t="s">
        <v>295</v>
      </c>
      <c r="E36" s="110"/>
      <c r="H36" s="504"/>
      <c r="I36" s="402"/>
      <c r="J36" s="505"/>
      <c r="K36" s="503"/>
      <c r="L36" s="505"/>
      <c r="M36" s="505"/>
    </row>
    <row r="37" spans="2:13" x14ac:dyDescent="0.2">
      <c r="B37" s="558" t="s">
        <v>245</v>
      </c>
      <c r="C37" s="560">
        <f>SUM('Moderate Model'!BO26,'Moderate Model'!CE26+'Moderate Model'!CV26+'Moderate Model'!DM26)/4</f>
        <v>2.1002009984643322</v>
      </c>
      <c r="D37" s="561" t="s">
        <v>295</v>
      </c>
      <c r="E37" s="110"/>
      <c r="H37" s="504"/>
      <c r="I37" s="402"/>
      <c r="J37" s="505"/>
      <c r="K37" s="503"/>
      <c r="L37" s="505"/>
      <c r="M37" s="505"/>
    </row>
    <row r="38" spans="2:13" x14ac:dyDescent="0.2">
      <c r="B38" s="558" t="s">
        <v>422</v>
      </c>
      <c r="C38" s="560">
        <f>('Moderate Model'!CX10+'Moderate Model'!CG10+'Moderate Model'!BP10+'Moderate Model'!AZ10+'Moderate Model'!AJ10)/5</f>
        <v>0.34</v>
      </c>
      <c r="D38" s="561" t="s">
        <v>423</v>
      </c>
      <c r="E38" s="110"/>
      <c r="H38" s="504"/>
      <c r="I38" s="402"/>
      <c r="J38" s="505"/>
      <c r="K38" s="503"/>
      <c r="L38" s="505"/>
      <c r="M38" s="505"/>
    </row>
    <row r="39" spans="2:13" x14ac:dyDescent="0.2">
      <c r="B39" s="558" t="s">
        <v>289</v>
      </c>
      <c r="C39" s="560">
        <f>'Moderate Model'!BN144</f>
        <v>0.44146286692489162</v>
      </c>
      <c r="D39" s="559"/>
      <c r="E39" s="110"/>
    </row>
    <row r="40" spans="2:13" x14ac:dyDescent="0.2">
      <c r="E40" s="110"/>
    </row>
    <row r="41" spans="2:13" x14ac:dyDescent="0.2">
      <c r="B41" s="692" t="s">
        <v>228</v>
      </c>
      <c r="C41" s="692"/>
      <c r="D41" s="692"/>
      <c r="E41" s="557"/>
    </row>
    <row r="42" spans="2:13" x14ac:dyDescent="0.2">
      <c r="B42" s="575" t="s">
        <v>188</v>
      </c>
      <c r="C42" s="576">
        <f>'Moderate Model'!CD28+'Moderate Model'!BN28+'Moderate Model'!AX28+'Moderate Model'!AH28+'Moderate Model'!CU28+'Moderate Model'!DL28</f>
        <v>1.3534426279574453E-2</v>
      </c>
      <c r="D42" s="577" t="s">
        <v>296</v>
      </c>
      <c r="E42" s="110"/>
    </row>
    <row r="43" spans="2:13" x14ac:dyDescent="0.2">
      <c r="B43" s="575" t="s">
        <v>216</v>
      </c>
      <c r="C43" s="576">
        <f>'Moderate Model'!CD29+'Moderate Model'!BN29+'Moderate Model'!AX29+'Moderate Model'!AH29+'Moderate Model'!CU29+'Moderate Model'!DL29</f>
        <v>2.7068852559148904E-3</v>
      </c>
      <c r="D43" s="577" t="s">
        <v>296</v>
      </c>
    </row>
    <row r="44" spans="2:13" x14ac:dyDescent="0.2">
      <c r="B44" s="575" t="s">
        <v>217</v>
      </c>
      <c r="C44" s="576">
        <f>'Moderate Model'!CD30+'Moderate Model'!BN30+'Moderate Model'!AX30+'Moderate Model'!AH30+'Moderate Model'!CU30+'Moderate Model'!DL30</f>
        <v>2.7068852559148911E-4</v>
      </c>
      <c r="D44" s="577" t="s">
        <v>296</v>
      </c>
    </row>
    <row r="45" spans="2:13" x14ac:dyDescent="0.2">
      <c r="B45" s="578" t="s">
        <v>358</v>
      </c>
      <c r="C45" s="576">
        <f>'Moderate Model'!CD31+'Moderate Model'!BN31+'Moderate Model'!AX31+'Moderate Model'!AH31+'Moderate Model'!CU31+'Moderate Model'!DL31</f>
        <v>3.243721097561283E-3</v>
      </c>
      <c r="D45" s="577" t="s">
        <v>296</v>
      </c>
    </row>
    <row r="46" spans="2:13" x14ac:dyDescent="0.2">
      <c r="B46" s="159"/>
      <c r="C46" s="566"/>
      <c r="D46" s="567"/>
    </row>
    <row r="47" spans="2:13" x14ac:dyDescent="0.2">
      <c r="B47" s="692" t="s">
        <v>229</v>
      </c>
      <c r="C47" s="692"/>
      <c r="D47" s="692"/>
      <c r="E47" s="692"/>
      <c r="F47" s="692"/>
    </row>
    <row r="48" spans="2:13" x14ac:dyDescent="0.2">
      <c r="B48" s="568" t="s">
        <v>230</v>
      </c>
      <c r="C48" s="568" t="s">
        <v>231</v>
      </c>
      <c r="D48" s="568" t="s">
        <v>232</v>
      </c>
      <c r="E48" s="569" t="s">
        <v>233</v>
      </c>
      <c r="F48" s="532"/>
    </row>
    <row r="49" spans="2:6" x14ac:dyDescent="0.2">
      <c r="B49" s="580" t="s">
        <v>188</v>
      </c>
      <c r="C49" s="581">
        <v>0.4</v>
      </c>
      <c r="D49" s="582">
        <f>C49*'Moderate Model'!T28</f>
        <v>16000000</v>
      </c>
      <c r="E49" s="583">
        <f>('Moderate Model'!$AH$24+'Moderate Model'!$AX$24+'Moderate Model'!$BN$24+'Moderate Model'!$CD$24+'Moderate Model'!$CU$24+'Moderate Model'!$DL$24)/D49</f>
        <v>7.4745962904339658E-2</v>
      </c>
      <c r="F49" s="584" t="s">
        <v>296</v>
      </c>
    </row>
    <row r="50" spans="2:6" x14ac:dyDescent="0.2">
      <c r="B50" s="580" t="s">
        <v>216</v>
      </c>
      <c r="C50" s="581">
        <v>0.05</v>
      </c>
      <c r="D50" s="582">
        <f>C50*'Moderate Model'!T29</f>
        <v>10000000</v>
      </c>
      <c r="E50" s="583">
        <f>('Moderate Model'!$AH$24+'Moderate Model'!$AX$24+'Moderate Model'!$BN$24+'Moderate Model'!$CD$24+'Moderate Model'!$CU$24+'Moderate Model'!$DL$24)/D50</f>
        <v>0.11959354064694346</v>
      </c>
      <c r="F50" s="584" t="s">
        <v>296</v>
      </c>
    </row>
    <row r="51" spans="2:6" x14ac:dyDescent="0.2">
      <c r="B51" s="580" t="s">
        <v>217</v>
      </c>
      <c r="C51" s="581">
        <v>0.1</v>
      </c>
      <c r="D51" s="582">
        <f>C51*'Moderate Model'!T30</f>
        <v>200000000</v>
      </c>
      <c r="E51" s="585">
        <f>('Moderate Model'!$AH$24+'Moderate Model'!$AX$24+'Moderate Model'!$BN$24+'Moderate Model'!$CD$24+'Moderate Model'!$CU$24+'Moderate Model'!$DL$24)/D51</f>
        <v>5.9796770323471728E-3</v>
      </c>
      <c r="F51" s="584" t="s">
        <v>296</v>
      </c>
    </row>
    <row r="52" spans="2:6" x14ac:dyDescent="0.2">
      <c r="B52" s="580" t="s">
        <v>189</v>
      </c>
      <c r="C52" s="581">
        <v>0.5</v>
      </c>
      <c r="D52" s="582">
        <f>C52*'Moderate Model'!T31</f>
        <v>83450000</v>
      </c>
      <c r="E52" s="583">
        <f>('Moderate Model'!$AH$24+'Moderate Model'!$AX$24+'Moderate Model'!$BN$24+'Moderate Model'!$CD$24+'Moderate Model'!$CU$24+'Moderate Model'!$DL$24)/D52</f>
        <v>1.4331161251880581E-2</v>
      </c>
      <c r="F52" s="584" t="s">
        <v>296</v>
      </c>
    </row>
    <row r="54" spans="2:6" x14ac:dyDescent="0.2">
      <c r="D54" s="109" t="s">
        <v>242</v>
      </c>
    </row>
  </sheetData>
  <mergeCells count="7">
    <mergeCell ref="B20:F20"/>
    <mergeCell ref="B4:H4"/>
    <mergeCell ref="B12:H12"/>
    <mergeCell ref="B47:F47"/>
    <mergeCell ref="B26:D26"/>
    <mergeCell ref="B32:D32"/>
    <mergeCell ref="B41:D4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75"/>
  <sheetViews>
    <sheetView workbookViewId="0">
      <selection activeCell="D4" sqref="D4"/>
    </sheetView>
  </sheetViews>
  <sheetFormatPr baseColWidth="10" defaultRowHeight="16" x14ac:dyDescent="0.2"/>
  <cols>
    <col min="2" max="2" width="19.6640625" bestFit="1" customWidth="1"/>
    <col min="3" max="3" width="21.1640625" bestFit="1" customWidth="1"/>
    <col min="4" max="4" width="29" customWidth="1"/>
    <col min="6" max="6" width="25.5" customWidth="1"/>
  </cols>
  <sheetData>
    <row r="2" spans="2:8" x14ac:dyDescent="0.2">
      <c r="B2" s="694" t="s">
        <v>45</v>
      </c>
      <c r="C2" s="694"/>
      <c r="D2" s="694"/>
    </row>
    <row r="3" spans="2:8" x14ac:dyDescent="0.2">
      <c r="B3" s="109" t="s">
        <v>246</v>
      </c>
      <c r="C3" s="645" t="s">
        <v>247</v>
      </c>
      <c r="D3" s="645" t="s">
        <v>248</v>
      </c>
    </row>
    <row r="4" spans="2:8" x14ac:dyDescent="0.2">
      <c r="B4" s="14" t="s">
        <v>267</v>
      </c>
      <c r="C4" s="327">
        <v>1</v>
      </c>
      <c r="D4" s="663">
        <f>72800/2080</f>
        <v>35</v>
      </c>
    </row>
    <row r="5" spans="2:8" x14ac:dyDescent="0.2">
      <c r="B5" s="78" t="s">
        <v>268</v>
      </c>
      <c r="C5" s="327">
        <v>1</v>
      </c>
      <c r="D5" s="663">
        <f>114400/2080</f>
        <v>55</v>
      </c>
    </row>
    <row r="6" spans="2:8" x14ac:dyDescent="0.2">
      <c r="B6" s="78" t="s">
        <v>271</v>
      </c>
      <c r="C6" s="327">
        <v>2</v>
      </c>
      <c r="D6" s="663">
        <f>114400/2080</f>
        <v>55</v>
      </c>
    </row>
    <row r="7" spans="2:8" x14ac:dyDescent="0.2">
      <c r="B7" s="78" t="s">
        <v>274</v>
      </c>
      <c r="C7" s="327">
        <v>1</v>
      </c>
      <c r="D7" s="663">
        <f>62400/2080</f>
        <v>30</v>
      </c>
    </row>
    <row r="8" spans="2:8" x14ac:dyDescent="0.2">
      <c r="B8" s="78"/>
      <c r="C8" s="328"/>
      <c r="D8" s="662"/>
    </row>
    <row r="11" spans="2:8" x14ac:dyDescent="0.2">
      <c r="B11" s="694" t="s">
        <v>313</v>
      </c>
      <c r="C11" s="694"/>
      <c r="D11" s="694"/>
      <c r="E11" s="694"/>
      <c r="F11" s="694"/>
      <c r="G11" s="694"/>
      <c r="H11" s="694"/>
    </row>
    <row r="12" spans="2:8" x14ac:dyDescent="0.2">
      <c r="B12" s="695" t="s">
        <v>326</v>
      </c>
      <c r="C12" s="695"/>
      <c r="D12" s="695"/>
      <c r="E12" s="695"/>
      <c r="F12" s="695"/>
      <c r="G12" s="695"/>
      <c r="H12" s="695"/>
    </row>
    <row r="13" spans="2:8" x14ac:dyDescent="0.2">
      <c r="B13" s="696" t="s">
        <v>45</v>
      </c>
      <c r="C13" s="696"/>
      <c r="D13" s="696" t="s">
        <v>193</v>
      </c>
      <c r="E13" s="696"/>
      <c r="F13" s="696" t="s">
        <v>194</v>
      </c>
      <c r="G13" s="696"/>
      <c r="H13" s="531" t="s">
        <v>196</v>
      </c>
    </row>
    <row r="14" spans="2:8" ht="17" x14ac:dyDescent="0.2">
      <c r="B14" s="595" t="s">
        <v>267</v>
      </c>
      <c r="C14" s="664">
        <f>'Moderate Model'!AH169+SUM('Moderate Model'!AL169:AS169)</f>
        <v>103133.33333333331</v>
      </c>
      <c r="D14" s="597" t="s">
        <v>62</v>
      </c>
      <c r="E14" s="598">
        <f>'Moderate Model'!AH211+SUM('Moderate Model'!AL211:AS211)</f>
        <v>15800</v>
      </c>
      <c r="F14" s="599" t="s">
        <v>164</v>
      </c>
      <c r="G14" s="620">
        <f>SUM('Moderate Model'!AL148:AS148)</f>
        <v>80000</v>
      </c>
      <c r="H14" s="532"/>
    </row>
    <row r="15" spans="2:8" ht="34" x14ac:dyDescent="0.2">
      <c r="B15" s="595" t="s">
        <v>268</v>
      </c>
      <c r="C15" s="664">
        <f>'Moderate Model'!AH170+SUM('Moderate Model'!AL170:AS170)</f>
        <v>133466.66666666669</v>
      </c>
      <c r="D15" s="597" t="s">
        <v>65</v>
      </c>
      <c r="E15" s="598">
        <f>'Moderate Model'!AH214+SUM('Moderate Model'!AL214:AS214)</f>
        <v>1530</v>
      </c>
      <c r="F15" s="599" t="s">
        <v>142</v>
      </c>
      <c r="G15" s="620">
        <f>SUM('Moderate Model'!AL149:AS149)</f>
        <v>8000</v>
      </c>
      <c r="H15" s="532"/>
    </row>
    <row r="16" spans="2:8" ht="34" x14ac:dyDescent="0.2">
      <c r="B16" s="595" t="s">
        <v>271</v>
      </c>
      <c r="C16" s="664">
        <f>'Moderate Model'!AH173+SUM('Moderate Model'!AL173:AS173)</f>
        <v>286000.00000000006</v>
      </c>
      <c r="D16" s="597" t="s">
        <v>110</v>
      </c>
      <c r="E16" s="598">
        <f>'Moderate Model'!AH218+SUM('Moderate Model'!AL218:AS218)</f>
        <v>5500</v>
      </c>
      <c r="F16" s="599" t="s">
        <v>141</v>
      </c>
      <c r="G16" s="620">
        <f>SUM('Moderate Model'!AL150:AS150)</f>
        <v>4000</v>
      </c>
      <c r="H16" s="532"/>
    </row>
    <row r="17" spans="2:8" ht="17" x14ac:dyDescent="0.2">
      <c r="B17" s="600" t="s">
        <v>274</v>
      </c>
      <c r="C17" s="664">
        <f>SUM('Moderate Model'!AL182:AS182)</f>
        <v>41600</v>
      </c>
      <c r="D17" s="597" t="s">
        <v>70</v>
      </c>
      <c r="E17" s="598">
        <f>'Moderate Model'!AH219+SUM('Moderate Model'!AL219:AS219)</f>
        <v>21000</v>
      </c>
      <c r="F17" s="586" t="s">
        <v>265</v>
      </c>
      <c r="G17" s="620">
        <f>'Moderate Model'!AH153+SUM('Moderate Model'!AL153:AS153)</f>
        <v>13000</v>
      </c>
      <c r="H17" s="532"/>
    </row>
    <row r="18" spans="2:8" ht="17" x14ac:dyDescent="0.2">
      <c r="B18" s="619"/>
      <c r="C18" s="596"/>
      <c r="D18" s="597" t="s">
        <v>150</v>
      </c>
      <c r="E18" s="598">
        <f>SUM('Moderate Model'!AL220:AS220)</f>
        <v>4000</v>
      </c>
      <c r="F18" s="586" t="s">
        <v>162</v>
      </c>
      <c r="G18" s="620">
        <f>'Moderate Model'!AH154+SUM('Moderate Model'!AL154:AS154)</f>
        <v>1000</v>
      </c>
      <c r="H18" s="532"/>
    </row>
    <row r="19" spans="2:8" x14ac:dyDescent="0.2">
      <c r="B19" s="619"/>
      <c r="C19" s="596"/>
      <c r="D19" s="601" t="s">
        <v>73</v>
      </c>
      <c r="E19" s="661">
        <f>'Moderate Model'!AH223+SUM('Moderate Model'!AL223:AS223)</f>
        <v>22000</v>
      </c>
      <c r="F19" s="602"/>
      <c r="G19" s="620"/>
      <c r="H19" s="532"/>
    </row>
    <row r="20" spans="2:8" x14ac:dyDescent="0.2">
      <c r="B20" s="619"/>
      <c r="C20" s="596"/>
      <c r="D20" s="579"/>
      <c r="E20" s="579"/>
      <c r="F20" s="586"/>
      <c r="G20" s="620"/>
      <c r="H20" s="532"/>
    </row>
    <row r="21" spans="2:8" x14ac:dyDescent="0.2">
      <c r="B21" s="619"/>
      <c r="C21" s="596"/>
      <c r="D21" s="579"/>
      <c r="E21" s="579"/>
      <c r="F21" s="586"/>
      <c r="G21" s="620"/>
      <c r="H21" s="532"/>
    </row>
    <row r="22" spans="2:8" x14ac:dyDescent="0.2">
      <c r="B22" s="587"/>
      <c r="C22" s="660"/>
      <c r="D22" s="579"/>
      <c r="E22" s="579"/>
      <c r="F22" s="586"/>
      <c r="G22" s="586"/>
      <c r="H22" s="532"/>
    </row>
    <row r="23" spans="2:8" x14ac:dyDescent="0.2">
      <c r="B23" s="531" t="s">
        <v>195</v>
      </c>
      <c r="C23" s="636">
        <f>SUM(C14:C22)</f>
        <v>564200</v>
      </c>
      <c r="D23" s="636"/>
      <c r="E23" s="636">
        <f>SUM(E14:E19)</f>
        <v>69830</v>
      </c>
      <c r="F23" s="636"/>
      <c r="G23" s="636">
        <f>SUM(G14:G18)</f>
        <v>106000</v>
      </c>
      <c r="H23" s="636">
        <f>SUM(C23:G23)</f>
        <v>740030</v>
      </c>
    </row>
    <row r="27" spans="2:8" x14ac:dyDescent="0.2">
      <c r="B27" s="693" t="s">
        <v>249</v>
      </c>
      <c r="C27" s="693"/>
      <c r="D27" s="693"/>
      <c r="E27" s="693"/>
      <c r="F27" s="693"/>
    </row>
    <row r="28" spans="2:8" x14ac:dyDescent="0.2">
      <c r="B28" s="631" t="s">
        <v>266</v>
      </c>
      <c r="C28" s="632"/>
      <c r="D28" s="632"/>
      <c r="E28" s="632"/>
      <c r="F28" s="632"/>
    </row>
    <row r="29" spans="2:8" x14ac:dyDescent="0.2">
      <c r="B29" s="631" t="s">
        <v>314</v>
      </c>
      <c r="C29" s="632"/>
      <c r="D29" s="632"/>
      <c r="E29" s="632"/>
      <c r="F29" s="632"/>
    </row>
    <row r="30" spans="2:8" x14ac:dyDescent="0.2">
      <c r="B30" s="628" t="s">
        <v>315</v>
      </c>
      <c r="C30" s="625"/>
      <c r="D30" s="625"/>
      <c r="E30" s="625"/>
      <c r="F30" s="625"/>
    </row>
    <row r="31" spans="2:8" x14ac:dyDescent="0.2">
      <c r="B31" s="631" t="s">
        <v>254</v>
      </c>
      <c r="C31" s="625"/>
      <c r="D31" s="625"/>
      <c r="E31" s="625"/>
      <c r="F31" s="625"/>
    </row>
    <row r="32" spans="2:8" x14ac:dyDescent="0.2">
      <c r="B32" s="631" t="s">
        <v>316</v>
      </c>
      <c r="C32" s="625"/>
      <c r="D32" s="625"/>
      <c r="E32" s="625"/>
      <c r="F32" s="625"/>
    </row>
    <row r="33" spans="2:6" x14ac:dyDescent="0.2">
      <c r="B33" s="631" t="s">
        <v>317</v>
      </c>
      <c r="C33" s="632"/>
      <c r="D33" s="632"/>
      <c r="E33" s="632"/>
      <c r="F33" s="632"/>
    </row>
    <row r="34" spans="2:6" x14ac:dyDescent="0.2">
      <c r="B34" s="631" t="s">
        <v>318</v>
      </c>
      <c r="C34" s="632"/>
      <c r="D34" s="632"/>
      <c r="E34" s="632"/>
      <c r="F34" s="632"/>
    </row>
    <row r="35" spans="2:6" x14ac:dyDescent="0.2">
      <c r="B35" s="631" t="s">
        <v>319</v>
      </c>
      <c r="C35" s="632"/>
      <c r="D35" s="632"/>
      <c r="E35" s="632"/>
      <c r="F35" s="632"/>
    </row>
    <row r="36" spans="2:6" x14ac:dyDescent="0.2">
      <c r="B36" s="109"/>
      <c r="C36" s="109"/>
      <c r="D36" s="109"/>
      <c r="E36" s="109"/>
      <c r="F36" s="109"/>
    </row>
    <row r="37" spans="2:6" x14ac:dyDescent="0.2">
      <c r="B37" s="109"/>
      <c r="C37" s="109"/>
      <c r="D37" s="109"/>
      <c r="E37" s="109"/>
      <c r="F37" s="109"/>
    </row>
    <row r="38" spans="2:6" x14ac:dyDescent="0.2">
      <c r="B38" s="693" t="s">
        <v>250</v>
      </c>
      <c r="C38" s="693"/>
      <c r="D38" s="693"/>
      <c r="E38" s="693"/>
      <c r="F38" s="693"/>
    </row>
    <row r="39" spans="2:6" x14ac:dyDescent="0.2">
      <c r="B39" s="629" t="s">
        <v>255</v>
      </c>
      <c r="C39" s="630"/>
      <c r="D39" s="630"/>
      <c r="E39" s="630"/>
      <c r="F39" s="630"/>
    </row>
    <row r="40" spans="2:6" x14ac:dyDescent="0.2">
      <c r="B40" s="629" t="s">
        <v>256</v>
      </c>
      <c r="C40" s="630"/>
      <c r="D40" s="630"/>
      <c r="E40" s="630"/>
      <c r="F40" s="630"/>
    </row>
    <row r="41" spans="2:6" x14ac:dyDescent="0.2">
      <c r="B41" s="629" t="s">
        <v>257</v>
      </c>
      <c r="C41" s="630"/>
      <c r="D41" s="630"/>
      <c r="E41" s="630"/>
      <c r="F41" s="630"/>
    </row>
    <row r="42" spans="2:6" x14ac:dyDescent="0.2">
      <c r="B42" s="629" t="s">
        <v>258</v>
      </c>
      <c r="C42" s="630"/>
      <c r="D42" s="630"/>
      <c r="E42" s="630"/>
      <c r="F42" s="630"/>
    </row>
    <row r="43" spans="2:6" x14ac:dyDescent="0.2">
      <c r="B43" s="629" t="s">
        <v>259</v>
      </c>
      <c r="C43" s="630"/>
      <c r="D43" s="630"/>
      <c r="E43" s="630"/>
      <c r="F43" s="630"/>
    </row>
    <row r="44" spans="2:6" x14ac:dyDescent="0.2">
      <c r="B44" s="629" t="s">
        <v>260</v>
      </c>
      <c r="C44" s="630"/>
      <c r="D44" s="630"/>
      <c r="E44" s="630"/>
      <c r="F44" s="630"/>
    </row>
    <row r="45" spans="2:6" x14ac:dyDescent="0.2">
      <c r="B45" s="629" t="s">
        <v>298</v>
      </c>
      <c r="C45" s="630"/>
      <c r="D45" s="630"/>
      <c r="E45" s="630"/>
      <c r="F45" s="630"/>
    </row>
    <row r="46" spans="2:6" x14ac:dyDescent="0.2">
      <c r="B46" s="629" t="s">
        <v>299</v>
      </c>
      <c r="C46" s="630"/>
      <c r="D46" s="630"/>
      <c r="E46" s="630"/>
      <c r="F46" s="630"/>
    </row>
    <row r="47" spans="2:6" x14ac:dyDescent="0.2">
      <c r="B47" s="629" t="s">
        <v>300</v>
      </c>
      <c r="C47" s="630"/>
      <c r="D47" s="630"/>
      <c r="E47" s="630"/>
      <c r="F47" s="630"/>
    </row>
    <row r="48" spans="2:6" x14ac:dyDescent="0.2">
      <c r="B48" s="629" t="s">
        <v>301</v>
      </c>
      <c r="C48" s="630"/>
      <c r="D48" s="630"/>
      <c r="E48" s="630"/>
      <c r="F48" s="630"/>
    </row>
    <row r="49" spans="2:6" x14ac:dyDescent="0.2">
      <c r="B49" s="629" t="s">
        <v>302</v>
      </c>
      <c r="C49" s="630"/>
      <c r="D49" s="630"/>
      <c r="E49" s="630"/>
      <c r="F49" s="630"/>
    </row>
    <row r="50" spans="2:6" x14ac:dyDescent="0.2">
      <c r="B50" s="629" t="s">
        <v>303</v>
      </c>
      <c r="C50" s="630"/>
      <c r="D50" s="630"/>
      <c r="E50" s="630"/>
      <c r="F50" s="630"/>
    </row>
    <row r="51" spans="2:6" x14ac:dyDescent="0.2">
      <c r="B51" s="629" t="s">
        <v>304</v>
      </c>
      <c r="C51" s="630"/>
      <c r="D51" s="630"/>
      <c r="E51" s="630"/>
      <c r="F51" s="630"/>
    </row>
    <row r="52" spans="2:6" x14ac:dyDescent="0.2">
      <c r="B52" s="629" t="s">
        <v>305</v>
      </c>
      <c r="C52" s="630"/>
      <c r="D52" s="630"/>
      <c r="E52" s="630"/>
      <c r="F52" s="630"/>
    </row>
    <row r="53" spans="2:6" x14ac:dyDescent="0.2">
      <c r="B53" s="629" t="s">
        <v>306</v>
      </c>
      <c r="C53" s="630"/>
      <c r="D53" s="630"/>
      <c r="E53" s="630"/>
      <c r="F53" s="630"/>
    </row>
    <row r="54" spans="2:6" x14ac:dyDescent="0.2">
      <c r="B54" s="629" t="s">
        <v>307</v>
      </c>
      <c r="C54" s="630"/>
      <c r="D54" s="630"/>
      <c r="E54" s="630"/>
      <c r="F54" s="630"/>
    </row>
    <row r="55" spans="2:6" x14ac:dyDescent="0.2">
      <c r="B55" s="629" t="s">
        <v>308</v>
      </c>
      <c r="C55" s="630"/>
      <c r="D55" s="630"/>
      <c r="E55" s="630"/>
      <c r="F55" s="630"/>
    </row>
    <row r="56" spans="2:6" x14ac:dyDescent="0.2">
      <c r="B56" s="629" t="s">
        <v>309</v>
      </c>
      <c r="C56" s="630"/>
      <c r="D56" s="630"/>
      <c r="E56" s="630"/>
      <c r="F56" s="630"/>
    </row>
    <row r="57" spans="2:6" x14ac:dyDescent="0.2">
      <c r="B57" s="624" t="s">
        <v>310</v>
      </c>
      <c r="C57" s="621"/>
      <c r="D57" s="621"/>
      <c r="E57" s="621"/>
      <c r="F57" s="621"/>
    </row>
    <row r="58" spans="2:6" x14ac:dyDescent="0.2">
      <c r="B58" s="109"/>
      <c r="C58" s="109"/>
      <c r="D58" s="109"/>
      <c r="E58" s="109"/>
      <c r="F58" s="109"/>
    </row>
    <row r="59" spans="2:6" x14ac:dyDescent="0.2">
      <c r="B59" s="109"/>
      <c r="C59" s="109"/>
      <c r="D59" s="109"/>
      <c r="E59" s="109"/>
      <c r="F59" s="109"/>
    </row>
    <row r="60" spans="2:6" x14ac:dyDescent="0.2">
      <c r="B60" s="693" t="s">
        <v>251</v>
      </c>
      <c r="C60" s="693"/>
      <c r="D60" s="693"/>
      <c r="E60" s="693"/>
      <c r="F60" s="693"/>
    </row>
    <row r="61" spans="2:6" x14ac:dyDescent="0.2">
      <c r="B61" s="633" t="s">
        <v>252</v>
      </c>
      <c r="C61" s="634"/>
      <c r="D61" s="634"/>
      <c r="E61" s="634"/>
      <c r="F61" s="634"/>
    </row>
    <row r="62" spans="2:6" x14ac:dyDescent="0.2">
      <c r="B62" s="633" t="s">
        <v>261</v>
      </c>
      <c r="C62" s="634"/>
      <c r="D62" s="634"/>
      <c r="E62" s="634"/>
      <c r="F62" s="634"/>
    </row>
    <row r="63" spans="2:6" x14ac:dyDescent="0.2">
      <c r="B63" s="633" t="s">
        <v>262</v>
      </c>
      <c r="C63" s="634"/>
      <c r="D63" s="634"/>
      <c r="E63" s="634"/>
      <c r="F63" s="634"/>
    </row>
    <row r="64" spans="2:6" x14ac:dyDescent="0.2">
      <c r="B64" s="633" t="s">
        <v>263</v>
      </c>
      <c r="C64" s="634"/>
      <c r="D64" s="634"/>
      <c r="E64" s="634"/>
      <c r="F64" s="634"/>
    </row>
    <row r="65" spans="2:6" x14ac:dyDescent="0.2">
      <c r="B65" s="633" t="s">
        <v>320</v>
      </c>
      <c r="C65" s="634"/>
      <c r="D65" s="634"/>
      <c r="E65" s="634"/>
      <c r="F65" s="634"/>
    </row>
    <row r="66" spans="2:6" x14ac:dyDescent="0.2">
      <c r="B66" s="633" t="s">
        <v>272</v>
      </c>
      <c r="C66" s="634"/>
      <c r="D66" s="634"/>
      <c r="E66" s="634"/>
      <c r="F66" s="634"/>
    </row>
    <row r="67" spans="2:6" x14ac:dyDescent="0.2">
      <c r="B67" s="633" t="s">
        <v>264</v>
      </c>
      <c r="C67" s="634"/>
      <c r="D67" s="634"/>
      <c r="E67" s="634"/>
      <c r="F67" s="634"/>
    </row>
    <row r="68" spans="2:6" x14ac:dyDescent="0.2">
      <c r="B68" s="633" t="s">
        <v>273</v>
      </c>
      <c r="C68" s="634"/>
      <c r="D68" s="634"/>
      <c r="E68" s="634"/>
      <c r="F68" s="634"/>
    </row>
    <row r="69" spans="2:6" x14ac:dyDescent="0.2">
      <c r="B69" s="633" t="s">
        <v>311</v>
      </c>
      <c r="C69" s="634"/>
      <c r="D69" s="634"/>
      <c r="E69" s="634"/>
      <c r="F69" s="634"/>
    </row>
    <row r="70" spans="2:6" x14ac:dyDescent="0.2">
      <c r="B70" s="633" t="s">
        <v>312</v>
      </c>
      <c r="C70" s="634"/>
      <c r="D70" s="634"/>
      <c r="E70" s="634"/>
      <c r="F70" s="634"/>
    </row>
    <row r="71" spans="2:6" x14ac:dyDescent="0.2">
      <c r="B71" s="633" t="s">
        <v>321</v>
      </c>
      <c r="C71" s="634"/>
      <c r="D71" s="634"/>
      <c r="E71" s="634"/>
      <c r="F71" s="634"/>
    </row>
    <row r="72" spans="2:6" x14ac:dyDescent="0.2">
      <c r="B72" s="626" t="s">
        <v>322</v>
      </c>
      <c r="C72" s="622"/>
      <c r="D72" s="622"/>
      <c r="E72" s="622"/>
      <c r="F72" s="622"/>
    </row>
    <row r="73" spans="2:6" x14ac:dyDescent="0.2">
      <c r="B73" s="626" t="s">
        <v>323</v>
      </c>
      <c r="C73" s="622"/>
      <c r="D73" s="622"/>
      <c r="E73" s="622"/>
      <c r="F73" s="622"/>
    </row>
    <row r="74" spans="2:6" x14ac:dyDescent="0.2">
      <c r="B74" s="626" t="s">
        <v>324</v>
      </c>
      <c r="C74" s="622"/>
      <c r="D74" s="622"/>
      <c r="E74" s="622"/>
      <c r="F74" s="622"/>
    </row>
    <row r="75" spans="2:6" x14ac:dyDescent="0.2">
      <c r="B75" s="626" t="s">
        <v>325</v>
      </c>
      <c r="C75" s="622"/>
      <c r="D75" s="622"/>
      <c r="E75" s="622"/>
      <c r="F75" s="622"/>
    </row>
  </sheetData>
  <mergeCells count="9">
    <mergeCell ref="B27:F27"/>
    <mergeCell ref="B38:F38"/>
    <mergeCell ref="B60:F60"/>
    <mergeCell ref="B2:D2"/>
    <mergeCell ref="B11:H11"/>
    <mergeCell ref="B12:H12"/>
    <mergeCell ref="B13:C13"/>
    <mergeCell ref="D13:E13"/>
    <mergeCell ref="F13:G13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79"/>
  <sheetViews>
    <sheetView workbookViewId="0">
      <selection activeCell="F69" sqref="F69"/>
    </sheetView>
  </sheetViews>
  <sheetFormatPr baseColWidth="10" defaultRowHeight="16" x14ac:dyDescent="0.2"/>
  <cols>
    <col min="2" max="2" width="26.6640625" customWidth="1"/>
    <col min="3" max="3" width="21.1640625" bestFit="1" customWidth="1"/>
    <col min="4" max="4" width="34" customWidth="1"/>
    <col min="6" max="6" width="25.5" customWidth="1"/>
  </cols>
  <sheetData>
    <row r="2" spans="2:4" x14ac:dyDescent="0.2">
      <c r="B2" s="694" t="s">
        <v>45</v>
      </c>
      <c r="C2" s="694"/>
      <c r="D2" s="694"/>
    </row>
    <row r="3" spans="2:4" x14ac:dyDescent="0.2">
      <c r="B3" s="109" t="s">
        <v>246</v>
      </c>
      <c r="C3" s="645" t="s">
        <v>247</v>
      </c>
      <c r="D3" s="645" t="s">
        <v>248</v>
      </c>
    </row>
    <row r="4" spans="2:4" x14ac:dyDescent="0.2">
      <c r="B4" s="14" t="s">
        <v>27</v>
      </c>
      <c r="C4" s="419">
        <v>1</v>
      </c>
      <c r="D4" s="663">
        <f>145600/2080</f>
        <v>70</v>
      </c>
    </row>
    <row r="5" spans="2:4" x14ac:dyDescent="0.2">
      <c r="B5" s="78" t="s">
        <v>28</v>
      </c>
      <c r="C5" s="419">
        <v>1</v>
      </c>
      <c r="D5" s="663">
        <f>145600/2080</f>
        <v>70</v>
      </c>
    </row>
    <row r="6" spans="2:4" x14ac:dyDescent="0.2">
      <c r="B6" s="78" t="s">
        <v>29</v>
      </c>
      <c r="C6" s="419">
        <v>1</v>
      </c>
      <c r="D6" s="663">
        <f>145600/2080</f>
        <v>70</v>
      </c>
    </row>
    <row r="7" spans="2:4" x14ac:dyDescent="0.2">
      <c r="B7" s="78" t="s">
        <v>31</v>
      </c>
      <c r="C7" s="419">
        <v>1</v>
      </c>
      <c r="D7" s="663">
        <f>145600/2080</f>
        <v>70</v>
      </c>
    </row>
    <row r="8" spans="2:4" x14ac:dyDescent="0.2">
      <c r="B8" s="78" t="s">
        <v>131</v>
      </c>
      <c r="C8" s="419">
        <v>1</v>
      </c>
      <c r="D8" s="663">
        <f>114400/2080</f>
        <v>55</v>
      </c>
    </row>
    <row r="9" spans="2:4" x14ac:dyDescent="0.2">
      <c r="B9" s="78" t="s">
        <v>34</v>
      </c>
      <c r="C9" s="419">
        <v>1</v>
      </c>
      <c r="D9" s="663">
        <f>80000/2080</f>
        <v>38.46153846153846</v>
      </c>
    </row>
    <row r="10" spans="2:4" x14ac:dyDescent="0.2">
      <c r="B10" s="78" t="s">
        <v>275</v>
      </c>
      <c r="C10" s="419">
        <v>1</v>
      </c>
      <c r="D10" s="663">
        <f>114400/2080</f>
        <v>55</v>
      </c>
    </row>
    <row r="11" spans="2:4" x14ac:dyDescent="0.2">
      <c r="B11" s="78" t="s">
        <v>129</v>
      </c>
      <c r="C11" s="419">
        <v>1</v>
      </c>
      <c r="D11" s="663">
        <f>124800/2080</f>
        <v>60</v>
      </c>
    </row>
    <row r="12" spans="2:4" x14ac:dyDescent="0.2">
      <c r="B12" s="78" t="s">
        <v>130</v>
      </c>
      <c r="C12" s="419">
        <v>1</v>
      </c>
      <c r="D12" s="663">
        <f>124800/2080</f>
        <v>60</v>
      </c>
    </row>
    <row r="13" spans="2:4" x14ac:dyDescent="0.2">
      <c r="B13" s="78" t="s">
        <v>267</v>
      </c>
      <c r="C13" s="419">
        <v>1</v>
      </c>
      <c r="D13" s="663">
        <f>72800/2080</f>
        <v>35</v>
      </c>
    </row>
    <row r="14" spans="2:4" x14ac:dyDescent="0.2">
      <c r="B14" s="78" t="s">
        <v>268</v>
      </c>
      <c r="C14" s="419">
        <v>4</v>
      </c>
      <c r="D14" s="663">
        <f>114400/2080</f>
        <v>55</v>
      </c>
    </row>
    <row r="15" spans="2:4" x14ac:dyDescent="0.2">
      <c r="B15" s="78" t="s">
        <v>271</v>
      </c>
      <c r="C15" s="419">
        <v>3</v>
      </c>
      <c r="D15" s="663">
        <f>135200/2080</f>
        <v>65</v>
      </c>
    </row>
    <row r="16" spans="2:4" x14ac:dyDescent="0.2">
      <c r="B16" s="78" t="s">
        <v>270</v>
      </c>
      <c r="C16" s="419">
        <v>2</v>
      </c>
      <c r="D16" s="663">
        <f>135200/2080</f>
        <v>65</v>
      </c>
    </row>
    <row r="17" spans="2:8" x14ac:dyDescent="0.2">
      <c r="B17" s="78" t="s">
        <v>132</v>
      </c>
      <c r="C17" s="419">
        <v>1</v>
      </c>
      <c r="D17" s="663">
        <f>72800/2080</f>
        <v>35</v>
      </c>
    </row>
    <row r="18" spans="2:8" x14ac:dyDescent="0.2">
      <c r="B18" s="78" t="s">
        <v>136</v>
      </c>
      <c r="C18" s="419">
        <v>1</v>
      </c>
      <c r="D18" s="663">
        <f>62400/2080</f>
        <v>30</v>
      </c>
    </row>
    <row r="19" spans="2:8" x14ac:dyDescent="0.2">
      <c r="B19" s="78" t="s">
        <v>274</v>
      </c>
      <c r="C19" s="419">
        <v>3</v>
      </c>
      <c r="D19" s="663">
        <f>62400/2080</f>
        <v>30</v>
      </c>
    </row>
    <row r="20" spans="2:8" x14ac:dyDescent="0.2">
      <c r="B20" s="78" t="s">
        <v>276</v>
      </c>
      <c r="C20" s="419">
        <v>1</v>
      </c>
      <c r="D20" s="663">
        <f>135200/2080</f>
        <v>65</v>
      </c>
    </row>
    <row r="23" spans="2:8" x14ac:dyDescent="0.2">
      <c r="B23" s="694" t="s">
        <v>297</v>
      </c>
      <c r="C23" s="694"/>
      <c r="D23" s="694"/>
      <c r="E23" s="694"/>
      <c r="F23" s="694"/>
      <c r="G23" s="694"/>
      <c r="H23" s="694"/>
    </row>
    <row r="24" spans="2:8" x14ac:dyDescent="0.2">
      <c r="B24" s="695" t="s">
        <v>327</v>
      </c>
      <c r="C24" s="695"/>
      <c r="D24" s="695"/>
      <c r="E24" s="695"/>
      <c r="F24" s="695"/>
      <c r="G24" s="695"/>
      <c r="H24" s="695"/>
    </row>
    <row r="25" spans="2:8" x14ac:dyDescent="0.2">
      <c r="B25" s="696" t="s">
        <v>45</v>
      </c>
      <c r="C25" s="696"/>
      <c r="D25" s="696" t="s">
        <v>193</v>
      </c>
      <c r="E25" s="696"/>
      <c r="F25" s="696" t="s">
        <v>194</v>
      </c>
      <c r="G25" s="696"/>
      <c r="H25" s="531" t="s">
        <v>196</v>
      </c>
    </row>
    <row r="26" spans="2:8" ht="34" x14ac:dyDescent="0.2">
      <c r="B26" s="595" t="s">
        <v>27</v>
      </c>
      <c r="C26" s="664">
        <f>SUM('Moderate Model'!AT157:AW157)+'Moderate Model'!BN157+'Moderate Model'!CD157</f>
        <v>298133.33333333331</v>
      </c>
      <c r="D26" s="597" t="s">
        <v>60</v>
      </c>
      <c r="E26" s="598">
        <f>'Moderate Model'!BN209+'Moderate Model'!CD209</f>
        <v>80250</v>
      </c>
      <c r="F26" s="599" t="s">
        <v>140</v>
      </c>
      <c r="G26" s="620">
        <f>SUM('Moderate Model'!AT147:AW147)+'Moderate Model'!BN147+'Moderate Model'!CD147</f>
        <v>170000</v>
      </c>
      <c r="H26" s="532"/>
    </row>
    <row r="27" spans="2:8" ht="17" x14ac:dyDescent="0.2">
      <c r="B27" s="595" t="s">
        <v>28</v>
      </c>
      <c r="C27" s="664">
        <f>SUM('Moderate Model'!AT158:AW158)+'Moderate Model'!BN158+'Moderate Model'!CD158</f>
        <v>339733.33333333337</v>
      </c>
      <c r="D27" s="597" t="s">
        <v>61</v>
      </c>
      <c r="E27" s="598">
        <f>'Moderate Model'!BN210+'Moderate Model'!CD210</f>
        <v>267500</v>
      </c>
      <c r="F27" s="599" t="s">
        <v>164</v>
      </c>
      <c r="G27" s="620">
        <f>SUM('Moderate Model'!AT148:AW148)+'Moderate Model'!BN148+'Moderate Model'!CD148</f>
        <v>760000</v>
      </c>
      <c r="H27" s="532"/>
    </row>
    <row r="28" spans="2:8" ht="17" x14ac:dyDescent="0.2">
      <c r="B28" s="595" t="s">
        <v>29</v>
      </c>
      <c r="C28" s="664">
        <f>SUM('Moderate Model'!AT159:AW159)+'Moderate Model'!BN159+'Moderate Model'!CD159</f>
        <v>298133.33333333331</v>
      </c>
      <c r="D28" s="597" t="s">
        <v>62</v>
      </c>
      <c r="E28" s="598">
        <f>SUM('Moderate Model'!AT211:AW211)+'Moderate Model'!BN211+'Moderate Model'!CD211</f>
        <v>148000</v>
      </c>
      <c r="F28" s="599" t="s">
        <v>142</v>
      </c>
      <c r="G28" s="620">
        <f>SUM('Moderate Model'!AT149:AW149)+'Moderate Model'!BN149+'Moderate Model'!CD149</f>
        <v>64000</v>
      </c>
      <c r="H28" s="532"/>
    </row>
    <row r="29" spans="2:8" ht="17" x14ac:dyDescent="0.2">
      <c r="B29" s="600" t="s">
        <v>31</v>
      </c>
      <c r="C29" s="664">
        <f>SUM('Moderate Model'!AT161:AW161)+'Moderate Model'!BN161+'Moderate Model'!CD161</f>
        <v>339733.33333333337</v>
      </c>
      <c r="D29" s="597" t="s">
        <v>64</v>
      </c>
      <c r="E29" s="598">
        <f>'Moderate Model'!BN213+'Moderate Model'!CD213</f>
        <v>267500</v>
      </c>
      <c r="F29" s="586" t="s">
        <v>141</v>
      </c>
      <c r="G29" s="620">
        <f>SUM('Moderate Model'!AT150:AW150)+'Moderate Model'!BN150+'Moderate Model'!CD150</f>
        <v>17000</v>
      </c>
      <c r="H29" s="532"/>
    </row>
    <row r="30" spans="2:8" ht="17" x14ac:dyDescent="0.2">
      <c r="B30" s="600" t="s">
        <v>131</v>
      </c>
      <c r="C30" s="664">
        <f>'Moderate Model'!CD164</f>
        <v>114399.99999999999</v>
      </c>
      <c r="D30" s="597" t="s">
        <v>65</v>
      </c>
      <c r="E30" s="598">
        <f>SUM('Moderate Model'!AT214:AW214)+'Moderate Model'!BN214+'Moderate Model'!CD214</f>
        <v>17610</v>
      </c>
      <c r="F30" s="586" t="s">
        <v>143</v>
      </c>
      <c r="G30" s="620">
        <f>SUM('Moderate Model'!AT151:AW151)+'Moderate Model'!BN151+'Moderate Model'!CD151</f>
        <v>170000</v>
      </c>
      <c r="H30" s="532"/>
    </row>
    <row r="31" spans="2:8" x14ac:dyDescent="0.2">
      <c r="B31" s="600" t="s">
        <v>34</v>
      </c>
      <c r="C31" s="664">
        <f>SUM('Moderate Model'!AT165:AW165)+'Moderate Model'!BN165+'Moderate Model'!CD165</f>
        <v>186666.66666666669</v>
      </c>
      <c r="D31" s="601" t="s">
        <v>67</v>
      </c>
      <c r="E31" s="661">
        <f>'Moderate Model'!BN216+'Moderate Model'!CD216</f>
        <v>160500</v>
      </c>
      <c r="F31" s="586" t="s">
        <v>144</v>
      </c>
      <c r="G31" s="620">
        <f>SUM('Moderate Model'!AT152:AW152)+'Moderate Model'!BN152+'Moderate Model'!CD152</f>
        <v>190000</v>
      </c>
      <c r="H31" s="532"/>
    </row>
    <row r="32" spans="2:8" ht="34" x14ac:dyDescent="0.2">
      <c r="B32" s="600" t="s">
        <v>275</v>
      </c>
      <c r="C32" s="664">
        <f>'Moderate Model'!BN166+'Moderate Model'!CD166</f>
        <v>228799.99999999997</v>
      </c>
      <c r="D32" s="597" t="s">
        <v>110</v>
      </c>
      <c r="E32" s="598">
        <f>SUM('Moderate Model'!AT218:AW218)+'Moderate Model'!BN218+'Moderate Model'!CD218</f>
        <v>26000</v>
      </c>
      <c r="F32" s="586" t="s">
        <v>265</v>
      </c>
      <c r="G32" s="620">
        <f>SUM('Moderate Model'!AT153:AW153)+'Moderate Model'!BN153+'Moderate Model'!CD153</f>
        <v>64000</v>
      </c>
      <c r="H32" s="532"/>
    </row>
    <row r="33" spans="2:8" ht="17" x14ac:dyDescent="0.2">
      <c r="B33" s="600" t="s">
        <v>129</v>
      </c>
      <c r="C33" s="664">
        <f>'Moderate Model'!BN167+'Moderate Model'!CD167</f>
        <v>197600</v>
      </c>
      <c r="D33" s="597" t="s">
        <v>70</v>
      </c>
      <c r="E33" s="598">
        <f>SUM('Moderate Model'!AT219:AW219)+'Moderate Model'!BN219+'Moderate Model'!CD219</f>
        <v>128000</v>
      </c>
      <c r="F33" s="586" t="s">
        <v>162</v>
      </c>
      <c r="G33" s="620">
        <f>SUM('Moderate Model'!AT154:AW154)+'Moderate Model'!BN154+'Moderate Model'!CD154</f>
        <v>28000</v>
      </c>
      <c r="H33" s="532"/>
    </row>
    <row r="34" spans="2:8" ht="17" x14ac:dyDescent="0.2">
      <c r="B34" s="600" t="s">
        <v>130</v>
      </c>
      <c r="C34" s="664">
        <f>'Moderate Model'!CD168</f>
        <v>124800</v>
      </c>
      <c r="D34" s="597" t="s">
        <v>150</v>
      </c>
      <c r="E34" s="598">
        <f>SUM('Moderate Model'!AT220:AW220)+'Moderate Model'!BN220+'Moderate Model'!CD220</f>
        <v>14000</v>
      </c>
      <c r="F34" s="586"/>
      <c r="G34" s="620"/>
      <c r="H34" s="532"/>
    </row>
    <row r="35" spans="2:8" ht="17" x14ac:dyDescent="0.2">
      <c r="B35" s="600" t="s">
        <v>267</v>
      </c>
      <c r="C35" s="664">
        <f>SUM('Moderate Model'!AT169:AW169)+'Moderate Model'!BN169+'Moderate Model'!CD169</f>
        <v>169866.66666666669</v>
      </c>
      <c r="D35" s="597" t="s">
        <v>71</v>
      </c>
      <c r="E35" s="598">
        <f>'Moderate Model'!BN221+'Moderate Model'!CD221</f>
        <v>120000</v>
      </c>
      <c r="F35" s="586"/>
      <c r="G35" s="620"/>
      <c r="H35" s="532"/>
    </row>
    <row r="36" spans="2:8" ht="17" x14ac:dyDescent="0.2">
      <c r="B36" s="600" t="s">
        <v>268</v>
      </c>
      <c r="C36" s="664">
        <f>SUM('Moderate Model'!AT170:AW170)+'Moderate Model'!BN170+'Moderate Model'!CD170</f>
        <v>1029600</v>
      </c>
      <c r="D36" s="597" t="s">
        <v>72</v>
      </c>
      <c r="E36" s="598">
        <f>'Moderate Model'!BN222+'Moderate Model'!CD222</f>
        <v>53500</v>
      </c>
      <c r="F36" s="586"/>
      <c r="G36" s="620"/>
      <c r="H36" s="532"/>
    </row>
    <row r="37" spans="2:8" ht="17" x14ac:dyDescent="0.2">
      <c r="B37" s="600" t="s">
        <v>271</v>
      </c>
      <c r="C37" s="664">
        <f>SUM('Moderate Model'!AT173:AW173)+'Moderate Model'!BN173+'Moderate Model'!CD173</f>
        <v>925600</v>
      </c>
      <c r="D37" s="597" t="s">
        <v>73</v>
      </c>
      <c r="E37" s="598">
        <f>SUM('Moderate Model'!AT223:AW223)+'Moderate Model'!BN223+'Moderate Model'!CD223</f>
        <v>128000</v>
      </c>
      <c r="F37" s="586"/>
      <c r="G37" s="620"/>
      <c r="H37" s="532"/>
    </row>
    <row r="38" spans="2:8" x14ac:dyDescent="0.2">
      <c r="B38" s="600" t="s">
        <v>270</v>
      </c>
      <c r="C38" s="664">
        <f>'Moderate Model'!BN174+'Moderate Model'!CD174</f>
        <v>281666.66666666674</v>
      </c>
      <c r="D38" s="597"/>
      <c r="E38" s="598"/>
      <c r="F38" s="586"/>
      <c r="G38" s="620"/>
      <c r="H38" s="532"/>
    </row>
    <row r="39" spans="2:8" x14ac:dyDescent="0.2">
      <c r="B39" s="600" t="s">
        <v>132</v>
      </c>
      <c r="C39" s="664">
        <f>'Moderate Model'!BN175+'Moderate Model'!CD175</f>
        <v>145600</v>
      </c>
      <c r="D39" s="597"/>
      <c r="E39" s="598"/>
      <c r="F39" s="586"/>
      <c r="G39" s="620"/>
      <c r="H39" s="532"/>
    </row>
    <row r="40" spans="2:8" x14ac:dyDescent="0.2">
      <c r="B40" s="600" t="s">
        <v>136</v>
      </c>
      <c r="C40" s="664">
        <f>'Moderate Model'!BN179+'Moderate Model'!CD179</f>
        <v>124800</v>
      </c>
      <c r="D40" s="597"/>
      <c r="E40" s="598"/>
      <c r="F40" s="586"/>
      <c r="G40" s="620"/>
      <c r="H40" s="532"/>
    </row>
    <row r="41" spans="2:8" x14ac:dyDescent="0.2">
      <c r="B41" s="619" t="s">
        <v>274</v>
      </c>
      <c r="C41" s="664">
        <f>SUM('Moderate Model'!AT182:AW182)+'Moderate Model'!BN182+'Moderate Model'!CD182</f>
        <v>332800</v>
      </c>
      <c r="D41" s="597"/>
      <c r="E41" s="598"/>
      <c r="F41" s="586"/>
      <c r="G41" s="620"/>
      <c r="H41" s="532"/>
    </row>
    <row r="42" spans="2:8" x14ac:dyDescent="0.2">
      <c r="B42" s="619" t="s">
        <v>276</v>
      </c>
      <c r="C42" s="664">
        <f>'Moderate Model'!CD183</f>
        <v>135200.00000000003</v>
      </c>
      <c r="D42" s="601"/>
      <c r="E42" s="661"/>
      <c r="F42" s="602"/>
      <c r="G42" s="620"/>
      <c r="H42" s="532"/>
    </row>
    <row r="43" spans="2:8" x14ac:dyDescent="0.2">
      <c r="B43" s="531" t="s">
        <v>195</v>
      </c>
      <c r="C43" s="636">
        <f>SUM(C26:C42)</f>
        <v>5273133.333333333</v>
      </c>
      <c r="D43" s="636"/>
      <c r="E43" s="636">
        <f>SUM(E26:E42)</f>
        <v>1410860</v>
      </c>
      <c r="F43" s="636"/>
      <c r="G43" s="636">
        <f>SUM(G26:G41)</f>
        <v>1463000</v>
      </c>
      <c r="H43" s="636">
        <f>SUM(C43:G43)</f>
        <v>8146993.333333333</v>
      </c>
    </row>
    <row r="47" spans="2:8" x14ac:dyDescent="0.2">
      <c r="B47" s="693" t="s">
        <v>249</v>
      </c>
      <c r="C47" s="693"/>
      <c r="D47" s="693"/>
      <c r="E47" s="693"/>
      <c r="F47" s="693"/>
    </row>
    <row r="48" spans="2:8" x14ac:dyDescent="0.2">
      <c r="B48" s="631" t="s">
        <v>328</v>
      </c>
      <c r="C48" s="632"/>
      <c r="D48" s="632"/>
      <c r="E48" s="632"/>
      <c r="F48" s="632"/>
    </row>
    <row r="49" spans="2:6" x14ac:dyDescent="0.2">
      <c r="B49" s="631" t="s">
        <v>329</v>
      </c>
      <c r="C49" s="632"/>
      <c r="D49" s="632"/>
      <c r="E49" s="632"/>
      <c r="F49" s="632"/>
    </row>
    <row r="50" spans="2:6" x14ac:dyDescent="0.2">
      <c r="B50" s="628" t="s">
        <v>330</v>
      </c>
      <c r="C50" s="625"/>
      <c r="D50" s="625"/>
      <c r="E50" s="625"/>
      <c r="F50" s="625"/>
    </row>
    <row r="51" spans="2:6" x14ac:dyDescent="0.2">
      <c r="B51" s="631" t="s">
        <v>331</v>
      </c>
      <c r="C51" s="625"/>
      <c r="D51" s="625"/>
      <c r="E51" s="625"/>
      <c r="F51" s="625"/>
    </row>
    <row r="52" spans="2:6" x14ac:dyDescent="0.2">
      <c r="B52" s="631" t="s">
        <v>332</v>
      </c>
      <c r="C52" s="625"/>
      <c r="D52" s="625"/>
      <c r="E52" s="625"/>
      <c r="F52" s="625"/>
    </row>
    <row r="53" spans="2:6" x14ac:dyDescent="0.2">
      <c r="B53" s="631" t="s">
        <v>333</v>
      </c>
      <c r="C53" s="632"/>
      <c r="D53" s="632"/>
      <c r="E53" s="632"/>
      <c r="F53" s="632"/>
    </row>
    <row r="54" spans="2:6" x14ac:dyDescent="0.2">
      <c r="B54" s="631" t="s">
        <v>334</v>
      </c>
      <c r="C54" s="632"/>
      <c r="D54" s="632"/>
      <c r="E54" s="632"/>
      <c r="F54" s="632"/>
    </row>
    <row r="55" spans="2:6" x14ac:dyDescent="0.2">
      <c r="B55" s="631" t="s">
        <v>335</v>
      </c>
      <c r="C55" s="632"/>
      <c r="D55" s="632"/>
      <c r="E55" s="632"/>
      <c r="F55" s="632"/>
    </row>
    <row r="56" spans="2:6" x14ac:dyDescent="0.2">
      <c r="B56" s="109"/>
      <c r="C56" s="109"/>
      <c r="D56" s="109"/>
      <c r="E56" s="109"/>
      <c r="F56" s="109"/>
    </row>
    <row r="57" spans="2:6" x14ac:dyDescent="0.2">
      <c r="B57" s="109"/>
      <c r="C57" s="109"/>
      <c r="D57" s="109"/>
      <c r="E57" s="109"/>
      <c r="F57" s="109"/>
    </row>
    <row r="58" spans="2:6" x14ac:dyDescent="0.2">
      <c r="B58" s="693" t="s">
        <v>250</v>
      </c>
      <c r="C58" s="693"/>
      <c r="D58" s="693"/>
      <c r="E58" s="693"/>
      <c r="F58" s="693"/>
    </row>
    <row r="59" spans="2:6" x14ac:dyDescent="0.2">
      <c r="B59" s="629" t="s">
        <v>280</v>
      </c>
      <c r="C59" s="630"/>
      <c r="D59" s="630"/>
      <c r="E59" s="630"/>
      <c r="F59" s="630"/>
    </row>
    <row r="60" spans="2:6" x14ac:dyDescent="0.2">
      <c r="B60" s="629" t="s">
        <v>279</v>
      </c>
      <c r="C60" s="630"/>
      <c r="D60" s="630"/>
      <c r="E60" s="630"/>
      <c r="F60" s="630"/>
    </row>
    <row r="61" spans="2:6" x14ac:dyDescent="0.2">
      <c r="B61" s="629" t="s">
        <v>281</v>
      </c>
      <c r="C61" s="630"/>
      <c r="D61" s="630"/>
      <c r="E61" s="630"/>
      <c r="F61" s="630"/>
    </row>
    <row r="62" spans="2:6" x14ac:dyDescent="0.2">
      <c r="B62" s="629" t="s">
        <v>282</v>
      </c>
      <c r="C62" s="630"/>
      <c r="D62" s="630"/>
      <c r="E62" s="630"/>
      <c r="F62" s="630"/>
    </row>
    <row r="63" spans="2:6" x14ac:dyDescent="0.2">
      <c r="B63" s="629" t="s">
        <v>283</v>
      </c>
      <c r="C63" s="630"/>
      <c r="D63" s="630"/>
      <c r="E63" s="630"/>
      <c r="F63" s="630"/>
    </row>
    <row r="64" spans="2:6" x14ac:dyDescent="0.2">
      <c r="B64" s="629" t="s">
        <v>336</v>
      </c>
      <c r="C64" s="630"/>
      <c r="D64" s="630"/>
      <c r="E64" s="630"/>
      <c r="F64" s="630"/>
    </row>
    <row r="65" spans="2:6" x14ac:dyDescent="0.2">
      <c r="B65" s="629" t="s">
        <v>337</v>
      </c>
      <c r="C65" s="630"/>
      <c r="D65" s="630"/>
      <c r="E65" s="630"/>
      <c r="F65" s="630"/>
    </row>
    <row r="66" spans="2:6" x14ac:dyDescent="0.2">
      <c r="B66" s="629" t="s">
        <v>338</v>
      </c>
      <c r="C66" s="630"/>
      <c r="D66" s="630"/>
      <c r="E66" s="630"/>
      <c r="F66" s="630"/>
    </row>
    <row r="67" spans="2:6" x14ac:dyDescent="0.2">
      <c r="B67" s="629" t="s">
        <v>339</v>
      </c>
      <c r="C67" s="630"/>
      <c r="D67" s="630"/>
      <c r="E67" s="630"/>
      <c r="F67" s="630"/>
    </row>
    <row r="68" spans="2:6" x14ac:dyDescent="0.2">
      <c r="B68" s="624" t="s">
        <v>340</v>
      </c>
      <c r="C68" s="621"/>
      <c r="D68" s="621"/>
      <c r="E68" s="621"/>
      <c r="F68" s="621"/>
    </row>
    <row r="69" spans="2:6" x14ac:dyDescent="0.2">
      <c r="B69" s="109"/>
      <c r="C69" s="109"/>
      <c r="D69" s="109"/>
      <c r="E69" s="109"/>
      <c r="F69" s="109"/>
    </row>
    <row r="70" spans="2:6" x14ac:dyDescent="0.2">
      <c r="B70" s="109"/>
      <c r="C70" s="109"/>
      <c r="D70" s="109"/>
      <c r="E70" s="109"/>
      <c r="F70" s="109"/>
    </row>
    <row r="71" spans="2:6" x14ac:dyDescent="0.2">
      <c r="B71" s="693" t="s">
        <v>251</v>
      </c>
      <c r="C71" s="693"/>
      <c r="D71" s="693"/>
      <c r="E71" s="693"/>
      <c r="F71" s="693"/>
    </row>
    <row r="72" spans="2:6" x14ac:dyDescent="0.2">
      <c r="B72" s="633" t="s">
        <v>284</v>
      </c>
      <c r="C72" s="634"/>
      <c r="D72" s="634"/>
      <c r="E72" s="634"/>
      <c r="F72" s="634"/>
    </row>
    <row r="73" spans="2:6" x14ac:dyDescent="0.2">
      <c r="B73" s="633" t="s">
        <v>285</v>
      </c>
      <c r="C73" s="634"/>
      <c r="D73" s="634"/>
      <c r="E73" s="634"/>
      <c r="F73" s="634"/>
    </row>
    <row r="74" spans="2:6" x14ac:dyDescent="0.2">
      <c r="B74" s="633" t="s">
        <v>286</v>
      </c>
      <c r="C74" s="634"/>
      <c r="D74" s="634"/>
      <c r="E74" s="634"/>
      <c r="F74" s="634"/>
    </row>
    <row r="75" spans="2:6" x14ac:dyDescent="0.2">
      <c r="B75" s="633" t="s">
        <v>287</v>
      </c>
      <c r="C75" s="634"/>
      <c r="D75" s="634"/>
      <c r="E75" s="634"/>
      <c r="F75" s="634"/>
    </row>
    <row r="76" spans="2:6" x14ac:dyDescent="0.2">
      <c r="B76" s="633" t="s">
        <v>288</v>
      </c>
      <c r="C76" s="634"/>
      <c r="D76" s="634"/>
      <c r="E76" s="634"/>
      <c r="F76" s="634"/>
    </row>
    <row r="77" spans="2:6" x14ac:dyDescent="0.2">
      <c r="B77" s="633" t="s">
        <v>341</v>
      </c>
      <c r="C77" s="634"/>
      <c r="D77" s="634"/>
      <c r="E77" s="634"/>
      <c r="F77" s="634"/>
    </row>
    <row r="78" spans="2:6" x14ac:dyDescent="0.2">
      <c r="B78" s="633" t="s">
        <v>342</v>
      </c>
      <c r="C78" s="634"/>
      <c r="D78" s="634"/>
      <c r="E78" s="634"/>
      <c r="F78" s="634"/>
    </row>
    <row r="79" spans="2:6" x14ac:dyDescent="0.2">
      <c r="B79" s="627" t="s">
        <v>343</v>
      </c>
      <c r="C79" s="623"/>
      <c r="D79" s="623"/>
      <c r="E79" s="623"/>
      <c r="F79" s="623"/>
    </row>
  </sheetData>
  <mergeCells count="9">
    <mergeCell ref="B47:F47"/>
    <mergeCell ref="B58:F58"/>
    <mergeCell ref="B71:F71"/>
    <mergeCell ref="B2:D2"/>
    <mergeCell ref="B23:H23"/>
    <mergeCell ref="B24:H24"/>
    <mergeCell ref="B25:C25"/>
    <mergeCell ref="D25:E25"/>
    <mergeCell ref="F25:G25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4"/>
  <sheetViews>
    <sheetView workbookViewId="0">
      <selection activeCell="E2" sqref="E2"/>
    </sheetView>
  </sheetViews>
  <sheetFormatPr baseColWidth="10" defaultRowHeight="16" x14ac:dyDescent="0.2"/>
  <cols>
    <col min="1" max="1" width="39.5" customWidth="1"/>
    <col min="2" max="2" width="15.83203125" bestFit="1" customWidth="1"/>
    <col min="3" max="3" width="15.1640625" bestFit="1" customWidth="1"/>
    <col min="4" max="4" width="11.6640625" customWidth="1"/>
    <col min="5" max="5" width="15.83203125" bestFit="1" customWidth="1"/>
    <col min="6" max="6" width="14.1640625" bestFit="1" customWidth="1"/>
    <col min="8" max="8" width="26.33203125" customWidth="1"/>
    <col min="9" max="9" width="24.1640625" customWidth="1"/>
  </cols>
  <sheetData>
    <row r="1" spans="1:9" x14ac:dyDescent="0.2">
      <c r="A1" t="s">
        <v>361</v>
      </c>
      <c r="B1" s="697" t="s">
        <v>420</v>
      </c>
      <c r="C1" s="697"/>
      <c r="D1" s="674"/>
      <c r="E1" s="697" t="s">
        <v>421</v>
      </c>
      <c r="F1" s="697"/>
      <c r="H1" s="697" t="s">
        <v>389</v>
      </c>
      <c r="I1" s="697"/>
    </row>
    <row r="3" spans="1:9" x14ac:dyDescent="0.2">
      <c r="A3" t="s">
        <v>366</v>
      </c>
      <c r="B3" t="s">
        <v>364</v>
      </c>
      <c r="E3" t="s">
        <v>364</v>
      </c>
      <c r="F3" t="s">
        <v>368</v>
      </c>
      <c r="H3" t="s">
        <v>364</v>
      </c>
      <c r="I3" t="s">
        <v>368</v>
      </c>
    </row>
    <row r="4" spans="1:9" x14ac:dyDescent="0.2">
      <c r="B4">
        <v>10</v>
      </c>
      <c r="E4">
        <v>20</v>
      </c>
      <c r="F4">
        <v>10</v>
      </c>
      <c r="H4">
        <v>100</v>
      </c>
      <c r="I4">
        <v>100</v>
      </c>
    </row>
    <row r="6" spans="1:9" x14ac:dyDescent="0.2">
      <c r="A6" t="s">
        <v>365</v>
      </c>
      <c r="B6" s="119">
        <v>0.5</v>
      </c>
      <c r="E6" s="119">
        <v>0.5</v>
      </c>
      <c r="H6" s="119">
        <v>0.5</v>
      </c>
    </row>
    <row r="7" spans="1:9" x14ac:dyDescent="0.2">
      <c r="A7" t="s">
        <v>371</v>
      </c>
      <c r="B7" s="119">
        <v>0.5</v>
      </c>
      <c r="E7" s="119">
        <v>0.5</v>
      </c>
      <c r="H7" s="119">
        <v>0.5</v>
      </c>
    </row>
    <row r="9" spans="1:9" x14ac:dyDescent="0.2">
      <c r="B9" s="674" t="s">
        <v>360</v>
      </c>
      <c r="C9" s="674" t="s">
        <v>362</v>
      </c>
      <c r="E9" s="674" t="s">
        <v>360</v>
      </c>
      <c r="F9" s="674" t="s">
        <v>362</v>
      </c>
      <c r="H9" s="674" t="s">
        <v>360</v>
      </c>
      <c r="I9" s="674" t="s">
        <v>362</v>
      </c>
    </row>
    <row r="10" spans="1:9" x14ac:dyDescent="0.2">
      <c r="A10" t="s">
        <v>367</v>
      </c>
      <c r="B10" s="672">
        <f>B6*B4</f>
        <v>5</v>
      </c>
      <c r="C10" s="672">
        <f>B6*B4</f>
        <v>5</v>
      </c>
      <c r="E10" s="672">
        <f>E6*E4</f>
        <v>10</v>
      </c>
      <c r="F10" s="672">
        <f>E6*E4</f>
        <v>10</v>
      </c>
      <c r="H10" s="672">
        <f>H6*H4</f>
        <v>50</v>
      </c>
      <c r="I10" s="672">
        <f>H6*H4</f>
        <v>50</v>
      </c>
    </row>
    <row r="11" spans="1:9" x14ac:dyDescent="0.2">
      <c r="A11" t="s">
        <v>372</v>
      </c>
      <c r="B11" s="672">
        <f>B15*B7</f>
        <v>0</v>
      </c>
      <c r="C11" s="672">
        <f>B7*C15</f>
        <v>0</v>
      </c>
      <c r="E11" s="672">
        <f>E7*F4</f>
        <v>5</v>
      </c>
      <c r="F11" s="672">
        <f>E7*F4</f>
        <v>5</v>
      </c>
      <c r="H11" s="672">
        <f>H7*I4</f>
        <v>50</v>
      </c>
      <c r="I11" s="672">
        <f>H7*I4</f>
        <v>50</v>
      </c>
    </row>
    <row r="13" spans="1:9" ht="34" x14ac:dyDescent="0.2">
      <c r="A13" s="676" t="s">
        <v>373</v>
      </c>
    </row>
    <row r="14" spans="1:9" x14ac:dyDescent="0.2">
      <c r="A14" s="675" t="s">
        <v>369</v>
      </c>
      <c r="B14">
        <v>1</v>
      </c>
      <c r="C14">
        <v>1</v>
      </c>
      <c r="E14">
        <v>1</v>
      </c>
      <c r="F14">
        <v>1</v>
      </c>
      <c r="H14" s="675" t="s">
        <v>390</v>
      </c>
    </row>
    <row r="15" spans="1:9" x14ac:dyDescent="0.2">
      <c r="A15" s="675" t="s">
        <v>370</v>
      </c>
      <c r="B15">
        <v>0</v>
      </c>
      <c r="C15">
        <v>0</v>
      </c>
      <c r="E15">
        <f>F4</f>
        <v>10</v>
      </c>
      <c r="F15">
        <f>F4</f>
        <v>10</v>
      </c>
      <c r="H15">
        <f>I4</f>
        <v>100</v>
      </c>
    </row>
    <row r="17" spans="1:9" x14ac:dyDescent="0.2">
      <c r="A17" s="160" t="s">
        <v>359</v>
      </c>
    </row>
    <row r="18" spans="1:9" x14ac:dyDescent="0.2">
      <c r="A18" s="675" t="s">
        <v>375</v>
      </c>
      <c r="B18" s="671" t="s">
        <v>385</v>
      </c>
      <c r="C18" s="671" t="s">
        <v>385</v>
      </c>
      <c r="E18" s="671" t="s">
        <v>385</v>
      </c>
      <c r="F18" s="671" t="s">
        <v>385</v>
      </c>
      <c r="H18" s="671" t="s">
        <v>385</v>
      </c>
      <c r="I18" s="671" t="s">
        <v>385</v>
      </c>
    </row>
    <row r="19" spans="1:9" x14ac:dyDescent="0.2">
      <c r="A19" s="675" t="s">
        <v>376</v>
      </c>
      <c r="B19" s="671" t="s">
        <v>385</v>
      </c>
      <c r="C19" s="671" t="s">
        <v>385</v>
      </c>
      <c r="E19" s="671" t="s">
        <v>385</v>
      </c>
      <c r="F19" s="671" t="s">
        <v>385</v>
      </c>
      <c r="H19" s="671" t="s">
        <v>385</v>
      </c>
      <c r="I19" s="671" t="s">
        <v>385</v>
      </c>
    </row>
    <row r="20" spans="1:9" x14ac:dyDescent="0.2">
      <c r="A20" s="675" t="s">
        <v>377</v>
      </c>
      <c r="B20" s="671" t="s">
        <v>385</v>
      </c>
      <c r="C20" s="671" t="s">
        <v>385</v>
      </c>
      <c r="E20" s="671" t="s">
        <v>385</v>
      </c>
      <c r="F20" s="671" t="s">
        <v>385</v>
      </c>
      <c r="H20" s="671" t="s">
        <v>385</v>
      </c>
      <c r="I20" s="671" t="s">
        <v>385</v>
      </c>
    </row>
    <row r="21" spans="1:9" x14ac:dyDescent="0.2">
      <c r="A21" s="675" t="s">
        <v>378</v>
      </c>
      <c r="B21" s="671" t="s">
        <v>385</v>
      </c>
      <c r="C21" s="671" t="s">
        <v>385</v>
      </c>
      <c r="E21" s="671" t="s">
        <v>385</v>
      </c>
      <c r="F21" s="671" t="s">
        <v>385</v>
      </c>
      <c r="H21" s="671" t="s">
        <v>385</v>
      </c>
      <c r="I21" s="671" t="s">
        <v>385</v>
      </c>
    </row>
    <row r="22" spans="1:9" x14ac:dyDescent="0.2">
      <c r="A22" s="675" t="s">
        <v>384</v>
      </c>
      <c r="B22" s="671"/>
      <c r="C22" s="671"/>
      <c r="E22" s="671" t="s">
        <v>385</v>
      </c>
      <c r="F22" s="671" t="s">
        <v>385</v>
      </c>
      <c r="H22" s="671" t="s">
        <v>385</v>
      </c>
      <c r="I22" s="671" t="s">
        <v>385</v>
      </c>
    </row>
    <row r="23" spans="1:9" x14ac:dyDescent="0.2">
      <c r="A23" s="675" t="s">
        <v>382</v>
      </c>
      <c r="B23" s="671"/>
      <c r="C23" s="671"/>
      <c r="E23" s="671" t="s">
        <v>385</v>
      </c>
      <c r="F23" s="671" t="s">
        <v>385</v>
      </c>
      <c r="H23" s="671" t="s">
        <v>385</v>
      </c>
      <c r="I23" s="671" t="s">
        <v>385</v>
      </c>
    </row>
    <row r="24" spans="1:9" x14ac:dyDescent="0.2">
      <c r="A24" s="675" t="s">
        <v>383</v>
      </c>
      <c r="B24" s="671"/>
      <c r="C24" s="671"/>
      <c r="E24" s="671" t="s">
        <v>385</v>
      </c>
      <c r="F24" s="671" t="s">
        <v>385</v>
      </c>
      <c r="H24" s="671" t="s">
        <v>385</v>
      </c>
      <c r="I24" s="671" t="s">
        <v>385</v>
      </c>
    </row>
    <row r="25" spans="1:9" x14ac:dyDescent="0.2">
      <c r="A25" s="675" t="s">
        <v>379</v>
      </c>
      <c r="B25" s="671"/>
      <c r="C25" s="671" t="s">
        <v>385</v>
      </c>
      <c r="F25" s="671" t="s">
        <v>385</v>
      </c>
      <c r="I25" s="671" t="s">
        <v>385</v>
      </c>
    </row>
    <row r="26" spans="1:9" x14ac:dyDescent="0.2">
      <c r="A26" s="675" t="s">
        <v>380</v>
      </c>
      <c r="B26" s="671"/>
      <c r="C26" s="671" t="s">
        <v>385</v>
      </c>
      <c r="F26" s="671" t="s">
        <v>385</v>
      </c>
      <c r="I26" s="671" t="s">
        <v>385</v>
      </c>
    </row>
    <row r="27" spans="1:9" x14ac:dyDescent="0.2">
      <c r="A27" s="675" t="s">
        <v>381</v>
      </c>
      <c r="B27" s="671"/>
      <c r="C27" s="671" t="s">
        <v>385</v>
      </c>
      <c r="F27" s="671" t="s">
        <v>385</v>
      </c>
      <c r="I27" s="671" t="s">
        <v>385</v>
      </c>
    </row>
    <row r="29" spans="1:9" x14ac:dyDescent="0.2">
      <c r="A29" s="675" t="s">
        <v>386</v>
      </c>
      <c r="B29" s="119">
        <v>9.99</v>
      </c>
      <c r="C29">
        <v>19.989999999999998</v>
      </c>
      <c r="E29">
        <v>14.99</v>
      </c>
      <c r="F29">
        <v>24.99</v>
      </c>
      <c r="H29">
        <v>14.99</v>
      </c>
      <c r="I29">
        <v>24.99</v>
      </c>
    </row>
    <row r="31" spans="1:9" s="160" customFormat="1" x14ac:dyDescent="0.2">
      <c r="A31" s="677" t="s">
        <v>387</v>
      </c>
      <c r="B31" s="673">
        <f>B29+B10+B11</f>
        <v>14.99</v>
      </c>
      <c r="C31" s="673">
        <f>C29+C10+C11</f>
        <v>24.99</v>
      </c>
      <c r="E31" s="673">
        <f>E29+E10+E11</f>
        <v>29.990000000000002</v>
      </c>
      <c r="F31" s="673">
        <f>F29+F11+F10</f>
        <v>39.989999999999995</v>
      </c>
      <c r="H31" s="673">
        <f>H29+H10+H11</f>
        <v>114.99</v>
      </c>
      <c r="I31" s="673">
        <f>I29+I11+I10</f>
        <v>124.99</v>
      </c>
    </row>
    <row r="32" spans="1:9" x14ac:dyDescent="0.2">
      <c r="A32" t="s">
        <v>388</v>
      </c>
      <c r="B32" s="678">
        <v>0.2</v>
      </c>
      <c r="C32" s="678">
        <v>0.2</v>
      </c>
      <c r="D32" s="678"/>
      <c r="E32" s="678">
        <v>0.2</v>
      </c>
      <c r="F32" s="678">
        <v>0.2</v>
      </c>
      <c r="H32" s="678">
        <v>0.2</v>
      </c>
      <c r="I32" s="678">
        <v>0.2</v>
      </c>
    </row>
    <row r="33" spans="1:9" s="160" customFormat="1" x14ac:dyDescent="0.2">
      <c r="A33" s="689" t="s">
        <v>412</v>
      </c>
      <c r="B33" s="679">
        <f>(B31*12)-((B31*12)*B32)</f>
        <v>143.904</v>
      </c>
      <c r="C33" s="679">
        <f>(C31*12)-((C31*12)*C32)</f>
        <v>239.904</v>
      </c>
      <c r="E33" s="679">
        <f>(E31*12)-((E31*12)*E32)</f>
        <v>287.904</v>
      </c>
      <c r="F33" s="679">
        <f>(F31*12)-((F31*12)*F32)</f>
        <v>383.90399999999994</v>
      </c>
      <c r="H33" s="679">
        <f>(H31*12)-((H31*12)*H32)</f>
        <v>1103.904</v>
      </c>
      <c r="I33" s="679">
        <f>(I31*12)-((I31*12)*I32)</f>
        <v>1199.904</v>
      </c>
    </row>
    <row r="34" spans="1:9" s="160" customFormat="1" x14ac:dyDescent="0.2">
      <c r="A34" s="688" t="s">
        <v>417</v>
      </c>
      <c r="B34" s="119">
        <f>0.029*B31</f>
        <v>0.43471000000000004</v>
      </c>
      <c r="C34" s="119">
        <f>0.029*C31</f>
        <v>0.72470999999999997</v>
      </c>
      <c r="E34" s="119">
        <f>0.029*E31</f>
        <v>0.86971000000000009</v>
      </c>
      <c r="F34" s="119">
        <f>0.029*F31</f>
        <v>1.15971</v>
      </c>
      <c r="H34" s="119">
        <f>0.029*H31</f>
        <v>3.3347099999999998</v>
      </c>
      <c r="I34" s="119">
        <f>0.029*I31</f>
        <v>3.6247099999999999</v>
      </c>
    </row>
    <row r="35" spans="1:9" s="160" customFormat="1" x14ac:dyDescent="0.2">
      <c r="A35" s="688" t="s">
        <v>418</v>
      </c>
      <c r="B35" s="119">
        <v>0.3</v>
      </c>
      <c r="C35" s="119">
        <v>0.3</v>
      </c>
      <c r="E35" s="119">
        <v>0.3</v>
      </c>
      <c r="F35" s="119">
        <v>0.3</v>
      </c>
      <c r="H35" s="119">
        <v>0.3</v>
      </c>
      <c r="I35" s="119">
        <v>0.3</v>
      </c>
    </row>
    <row r="36" spans="1:9" s="160" customFormat="1" x14ac:dyDescent="0.2">
      <c r="A36" s="688" t="s">
        <v>419</v>
      </c>
      <c r="B36" s="119">
        <f>0.005*B31</f>
        <v>7.4950000000000003E-2</v>
      </c>
      <c r="C36" s="119">
        <f>0.005*C31</f>
        <v>0.12494999999999999</v>
      </c>
      <c r="E36" s="119">
        <f>0.005*E31</f>
        <v>0.14995</v>
      </c>
      <c r="F36" s="119">
        <f>0.005*F31</f>
        <v>0.19994999999999999</v>
      </c>
      <c r="H36" s="119">
        <f>0.005*H31</f>
        <v>0.57494999999999996</v>
      </c>
      <c r="I36" s="119">
        <f>0.005*I31</f>
        <v>0.62495000000000001</v>
      </c>
    </row>
    <row r="37" spans="1:9" x14ac:dyDescent="0.2">
      <c r="A37" s="688" t="s">
        <v>415</v>
      </c>
      <c r="B37" s="687">
        <f>0.026*B4</f>
        <v>0.26</v>
      </c>
      <c r="C37" s="687">
        <f>0.026*B4</f>
        <v>0.26</v>
      </c>
      <c r="E37" s="687">
        <f>0.026*E4</f>
        <v>0.52</v>
      </c>
      <c r="F37" s="687">
        <f>0.026*F4</f>
        <v>0.26</v>
      </c>
      <c r="H37" s="687">
        <f>0.026*H4</f>
        <v>2.6</v>
      </c>
      <c r="I37" s="687">
        <f>0.026*I4</f>
        <v>2.6</v>
      </c>
    </row>
    <row r="38" spans="1:9" x14ac:dyDescent="0.2">
      <c r="A38" s="688" t="s">
        <v>416</v>
      </c>
      <c r="B38" s="687">
        <f>0.12*B4</f>
        <v>1.2</v>
      </c>
      <c r="C38" s="687">
        <f>0.12*B4</f>
        <v>1.2</v>
      </c>
      <c r="E38" s="687">
        <f>0.12*E4</f>
        <v>2.4</v>
      </c>
      <c r="F38" s="687">
        <f>0.12*F4</f>
        <v>1.2</v>
      </c>
      <c r="H38" s="687">
        <f>0.12*H4</f>
        <v>12</v>
      </c>
      <c r="I38" s="687">
        <f>0.12*I4</f>
        <v>12</v>
      </c>
    </row>
    <row r="39" spans="1:9" x14ac:dyDescent="0.2">
      <c r="A39" s="677" t="s">
        <v>413</v>
      </c>
      <c r="B39" s="673">
        <f>SUM(B34:B38)</f>
        <v>2.26966</v>
      </c>
      <c r="C39" s="673">
        <f>SUM(C34:C38)</f>
        <v>2.6096599999999999</v>
      </c>
      <c r="E39" s="673">
        <f>SUM(E34:E38)</f>
        <v>4.2396599999999998</v>
      </c>
      <c r="F39" s="673">
        <f>SUM(F34:F38)</f>
        <v>3.1196600000000001</v>
      </c>
      <c r="H39" s="673">
        <f>SUM(H34:H38)</f>
        <v>18.809660000000001</v>
      </c>
      <c r="I39" s="673">
        <f>SUM(I34:I38)</f>
        <v>19.149659999999997</v>
      </c>
    </row>
    <row r="40" spans="1:9" x14ac:dyDescent="0.2">
      <c r="A40" s="689" t="s">
        <v>414</v>
      </c>
      <c r="B40" s="673">
        <f>B31-B39</f>
        <v>12.72034</v>
      </c>
      <c r="C40" s="673">
        <f>C31-C39</f>
        <v>22.380339999999997</v>
      </c>
      <c r="E40" s="673">
        <f>E31-E39</f>
        <v>25.750340000000001</v>
      </c>
      <c r="F40" s="673">
        <f>F31-F39</f>
        <v>36.870339999999992</v>
      </c>
      <c r="H40" s="673">
        <f>H31-H39</f>
        <v>96.180340000000001</v>
      </c>
      <c r="I40" s="673">
        <f>I31-I39</f>
        <v>105.84034</v>
      </c>
    </row>
    <row r="41" spans="1:9" x14ac:dyDescent="0.2">
      <c r="A41" s="677"/>
    </row>
    <row r="43" spans="1:9" x14ac:dyDescent="0.2">
      <c r="A43" s="675" t="s">
        <v>391</v>
      </c>
      <c r="B43" s="672">
        <f>B48*B31</f>
        <v>1948.7</v>
      </c>
      <c r="C43" s="672">
        <f>C48*C31</f>
        <v>3248.7</v>
      </c>
      <c r="D43" s="672"/>
      <c r="E43" s="672">
        <f>B49*E31</f>
        <v>8997</v>
      </c>
      <c r="F43" s="672">
        <f>C49*F31</f>
        <v>3998.9999999999995</v>
      </c>
      <c r="G43" s="672"/>
      <c r="H43" s="672">
        <f>B50*H31</f>
        <v>5749.5</v>
      </c>
      <c r="I43" s="672">
        <f>C50*I31</f>
        <v>6249.5</v>
      </c>
    </row>
    <row r="44" spans="1:9" x14ac:dyDescent="0.2">
      <c r="A44" s="675" t="s">
        <v>393</v>
      </c>
      <c r="B44" s="672">
        <f>B43*12</f>
        <v>23384.400000000001</v>
      </c>
      <c r="C44" s="672">
        <f t="shared" ref="C44:I44" si="0">C43*12</f>
        <v>38984.399999999994</v>
      </c>
      <c r="D44" s="672"/>
      <c r="E44" s="672">
        <f t="shared" si="0"/>
        <v>107964</v>
      </c>
      <c r="F44" s="672">
        <f t="shared" si="0"/>
        <v>47987.999999999993</v>
      </c>
      <c r="G44" s="672"/>
      <c r="H44" s="672">
        <f t="shared" si="0"/>
        <v>68994</v>
      </c>
      <c r="I44" s="672">
        <f t="shared" si="0"/>
        <v>74994</v>
      </c>
    </row>
    <row r="45" spans="1:9" x14ac:dyDescent="0.2">
      <c r="A45" s="675" t="s">
        <v>392</v>
      </c>
      <c r="B45" s="119">
        <f>B48*B33</f>
        <v>18707.52</v>
      </c>
      <c r="C45" s="119">
        <f>C48*C33</f>
        <v>31187.52</v>
      </c>
      <c r="D45" s="119"/>
      <c r="E45" s="119">
        <f>B49*E33</f>
        <v>86371.199999999997</v>
      </c>
      <c r="F45" s="119">
        <f>C49*F33</f>
        <v>38390.399999999994</v>
      </c>
      <c r="G45" s="119"/>
      <c r="H45" s="119">
        <f>B50*H33</f>
        <v>55195.199999999997</v>
      </c>
      <c r="I45" s="119">
        <f>C50*I33</f>
        <v>59995.199999999997</v>
      </c>
    </row>
    <row r="47" spans="1:9" x14ac:dyDescent="0.2">
      <c r="B47" s="681" t="s">
        <v>397</v>
      </c>
      <c r="C47" s="681" t="s">
        <v>398</v>
      </c>
    </row>
    <row r="48" spans="1:9" x14ac:dyDescent="0.2">
      <c r="A48" s="675" t="s">
        <v>394</v>
      </c>
      <c r="B48" s="680">
        <v>130</v>
      </c>
      <c r="C48" s="680">
        <v>130</v>
      </c>
    </row>
    <row r="49" spans="1:4" x14ac:dyDescent="0.2">
      <c r="A49" s="675" t="s">
        <v>395</v>
      </c>
      <c r="B49" s="680">
        <v>300</v>
      </c>
      <c r="C49" s="680">
        <v>100</v>
      </c>
    </row>
    <row r="50" spans="1:4" x14ac:dyDescent="0.2">
      <c r="A50" s="675" t="s">
        <v>396</v>
      </c>
      <c r="B50" s="680">
        <v>50</v>
      </c>
      <c r="C50" s="680">
        <v>50</v>
      </c>
    </row>
    <row r="51" spans="1:4" s="160" customFormat="1" x14ac:dyDescent="0.2">
      <c r="A51" s="677" t="s">
        <v>402</v>
      </c>
      <c r="B51" s="683">
        <f>SUM(B48:B50)</f>
        <v>480</v>
      </c>
      <c r="C51" s="683">
        <f>SUM(C48:C50)</f>
        <v>280</v>
      </c>
      <c r="D51" s="682">
        <f>SUM(B51:C51)</f>
        <v>760</v>
      </c>
    </row>
    <row r="53" spans="1:4" x14ac:dyDescent="0.2">
      <c r="A53" s="675" t="s">
        <v>399</v>
      </c>
      <c r="B53" s="672">
        <f>B43+C43+E43+F43+H43+I43</f>
        <v>30192.399999999998</v>
      </c>
    </row>
    <row r="54" spans="1:4" x14ac:dyDescent="0.2">
      <c r="A54" s="675" t="s">
        <v>400</v>
      </c>
      <c r="B54" s="672">
        <f>B44+C44+E44+F44+H44+I44</f>
        <v>362308.8</v>
      </c>
    </row>
    <row r="55" spans="1:4" x14ac:dyDescent="0.2">
      <c r="A55" s="675" t="s">
        <v>401</v>
      </c>
      <c r="B55" s="672">
        <f>B45+C45+E45+F45+H45+I45</f>
        <v>289847.03999999998</v>
      </c>
    </row>
    <row r="58" spans="1:4" x14ac:dyDescent="0.2">
      <c r="A58" s="675" t="s">
        <v>403</v>
      </c>
      <c r="B58" t="s">
        <v>405</v>
      </c>
      <c r="C58" t="s">
        <v>406</v>
      </c>
    </row>
    <row r="59" spans="1:4" x14ac:dyDescent="0.2">
      <c r="A59" s="675" t="s">
        <v>404</v>
      </c>
      <c r="B59" s="119">
        <v>169</v>
      </c>
      <c r="C59" s="119">
        <v>14.95</v>
      </c>
    </row>
    <row r="62" spans="1:4" x14ac:dyDescent="0.2">
      <c r="A62" s="677" t="s">
        <v>408</v>
      </c>
    </row>
    <row r="63" spans="1:4" x14ac:dyDescent="0.2">
      <c r="A63" s="675" t="s">
        <v>407</v>
      </c>
      <c r="B63" s="680">
        <v>3600000</v>
      </c>
    </row>
    <row r="64" spans="1:4" x14ac:dyDescent="0.2">
      <c r="A64" s="675" t="s">
        <v>409</v>
      </c>
      <c r="B64" s="685">
        <f>B63*C64</f>
        <v>36000</v>
      </c>
      <c r="C64" s="684">
        <v>0.01</v>
      </c>
      <c r="D64" s="686">
        <f>D51/B64</f>
        <v>2.1111111111111112E-2</v>
      </c>
    </row>
  </sheetData>
  <mergeCells count="3">
    <mergeCell ref="B1:C1"/>
    <mergeCell ref="E1:F1"/>
    <mergeCell ref="H1:I1"/>
  </mergeCells>
  <dataValidations count="1">
    <dataValidation type="list" allowBlank="1" showInputMessage="1" showErrorMessage="1" sqref="B4:C4 E4:F4 H4:I4" xr:uid="{00000000-0002-0000-0500-000000000000}">
      <formula1>"10,20,30,40,50,60,70,80,90,100,200,300,400,500,600,700,800,900,1000"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Moderate Model</vt:lpstr>
      <vt:lpstr>NEW Model</vt:lpstr>
      <vt:lpstr>Moderate Summary</vt:lpstr>
      <vt:lpstr>Seed Funding</vt:lpstr>
      <vt:lpstr>Series A</vt:lpstr>
      <vt:lpstr>Subscription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Kunal</dc:creator>
  <cp:keywords/>
  <dc:description/>
  <cp:lastModifiedBy>Microsoft Office User</cp:lastModifiedBy>
  <cp:revision/>
  <dcterms:created xsi:type="dcterms:W3CDTF">2015-08-11T03:55:45Z</dcterms:created>
  <dcterms:modified xsi:type="dcterms:W3CDTF">2022-04-26T16:34:23Z</dcterms:modified>
  <cp:category/>
  <cp:contentStatus/>
</cp:coreProperties>
</file>